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2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<sst xmlns="http://schemas.openxmlformats.org/spreadsheetml/2006/main" count="92" uniqueCount="86">
  <si>
    <t xml:space="preserve">         STATE LOAD DESPATCH CENTER RAIPUR, CHHATTISGARH STATE POWER TRANSMISSION COMPANY LTD, </t>
  </si>
  <si>
    <t>(Successor Company of CSEB)</t>
  </si>
  <si>
    <r>
      <t xml:space="preserve">HIGHLIGHTS OF  GENERATION &amp; DEMAND </t>
    </r>
    <r>
      <rPr>
        <b/>
        <sz val="12"/>
        <rFont val="Arial"/>
        <family val="2"/>
      </rPr>
      <t>AT 06:15</t>
    </r>
    <r>
      <rPr>
        <sz val="12"/>
        <rFont val="Arial"/>
        <family val="2"/>
      </rPr>
      <t xml:space="preserve"> HRS OF</t>
    </r>
  </si>
  <si>
    <t>DATE</t>
  </si>
  <si>
    <t xml:space="preserve"> </t>
  </si>
  <si>
    <t>STATION # UNIT</t>
  </si>
  <si>
    <t>INSTALLED CAPACITY (MW)</t>
  </si>
  <si>
    <t>ACTUAL GEN. IN (MW) AT 06:15AM</t>
  </si>
  <si>
    <t>LAST TRIPPING DATE</t>
  </si>
  <si>
    <t>AT TIME</t>
  </si>
  <si>
    <t>SYNCRONISATION DATE</t>
  </si>
  <si>
    <t>REASON OF TRIPPING</t>
  </si>
  <si>
    <t>KORBA(E) # 1</t>
  </si>
  <si>
    <t>KORBA(E) # 2</t>
  </si>
  <si>
    <t>KORBA(E) # 3</t>
  </si>
  <si>
    <t>KORBA(E) # 4</t>
  </si>
  <si>
    <t>KORBA(E) # 5</t>
  </si>
  <si>
    <t>KORBA(E) # 6</t>
  </si>
  <si>
    <t>KORBA(E) EXTN # 1</t>
  </si>
  <si>
    <t>KORBA(E) EXTN # 2</t>
  </si>
  <si>
    <t>KORBA(W) # 1</t>
  </si>
  <si>
    <t>KORBA(W) # 2</t>
  </si>
  <si>
    <t>KORBA(W) # 3</t>
  </si>
  <si>
    <t>KORBA(W) # 4</t>
  </si>
  <si>
    <t>TOTAL (THERMAL)</t>
  </si>
  <si>
    <t>Y'DAY GEN(IN LU)</t>
  </si>
  <si>
    <t xml:space="preserve"> Y'DAY RUNNING HOURS </t>
  </si>
  <si>
    <t>BANGO # 1</t>
  </si>
  <si>
    <t>BANGO # 2</t>
  </si>
  <si>
    <t>BANGO # 3</t>
  </si>
  <si>
    <t>TOTAL BANGO</t>
  </si>
  <si>
    <t>BANGO DAM LEVEL &amp; LIMIIT IN MTRS</t>
  </si>
  <si>
    <t>PRESENT</t>
  </si>
  <si>
    <t>F.R.L.</t>
  </si>
  <si>
    <t xml:space="preserve">MINIMUM </t>
  </si>
  <si>
    <t>TOTAL GANGREL</t>
  </si>
  <si>
    <t>GANGREL DAM LEVEL IN MTRS</t>
  </si>
  <si>
    <t>TOTAL SIKASAR</t>
  </si>
  <si>
    <t>MINI MICRO HYDEL KWB</t>
  </si>
  <si>
    <t>TOTAL HYDEL</t>
  </si>
  <si>
    <t>TOTAL THERMAL+HYDEL</t>
  </si>
  <si>
    <t>THERMAL CAPACITY ON BAR</t>
  </si>
  <si>
    <t>MW</t>
  </si>
  <si>
    <t>CS SHARE</t>
  </si>
  <si>
    <t>HYDEL AVAILABILITY</t>
  </si>
  <si>
    <t>INJECTION BY JINDAL</t>
  </si>
  <si>
    <t>INTER STATE STOA</t>
  </si>
  <si>
    <t>CSPTCL THERMAL+HYDEL GEN</t>
  </si>
  <si>
    <t>STOA INJECTION</t>
  </si>
  <si>
    <t xml:space="preserve">CSPTCL DEMAND MET </t>
  </si>
  <si>
    <t>CSPTCL AVAILIBILITY</t>
  </si>
  <si>
    <t>LOAD SHEDDING (IF ANY)</t>
  </si>
  <si>
    <t>OTHER INJEC (ESTIMATED)</t>
  </si>
  <si>
    <t>BILATERAL IMP(+)/EXP(-)</t>
  </si>
  <si>
    <t>UNRESTRICTED DEMAND</t>
  </si>
  <si>
    <t xml:space="preserve">TOTAL CPP INJECTION </t>
  </si>
  <si>
    <t>CSPTCL INHAND AVAILIBILITY</t>
  </si>
  <si>
    <t>PREVIOUS DAY  STATUS AT A GLANCE</t>
  </si>
  <si>
    <t xml:space="preserve">DATE </t>
  </si>
  <si>
    <t>PARTICULARS</t>
  </si>
  <si>
    <t>IN LU</t>
  </si>
  <si>
    <t>IN MW</t>
  </si>
  <si>
    <t>A.</t>
  </si>
  <si>
    <t>TOT THERMAL GEN.</t>
  </si>
  <si>
    <t>TOT. AUX.CONSUMPTION</t>
  </si>
  <si>
    <t>NET THERMAL SENT OUT</t>
  </si>
  <si>
    <t>TOT. HYDEL GEN</t>
  </si>
  <si>
    <t xml:space="preserve">Y'DAY AVG DEMAND  </t>
  </si>
  <si>
    <t>NET HYDEL SENT OUT</t>
  </si>
  <si>
    <t>NET CSPTCL GEN "A"</t>
  </si>
  <si>
    <t>B.</t>
  </si>
  <si>
    <t>JSPL</t>
  </si>
  <si>
    <t>JPL</t>
  </si>
  <si>
    <t>OTHER INJECTION</t>
  </si>
  <si>
    <t>INTER STATE STOA INJECTION</t>
  </si>
  <si>
    <t>INTER STATE STOA SCHEDULED</t>
  </si>
  <si>
    <t>TOTAL AVAILABLE "B"</t>
  </si>
  <si>
    <t>C</t>
  </si>
  <si>
    <t>TOTAL ENERGY AVAILABLE IN THE STATE "A+B"</t>
  </si>
  <si>
    <t>D</t>
  </si>
  <si>
    <t>CSPTCL CONSUMPTION</t>
  </si>
  <si>
    <t>E</t>
  </si>
  <si>
    <t>BILATERAL IMP(+)/EXP(-) + BSP SCHEDULE</t>
  </si>
  <si>
    <t>F</t>
  </si>
  <si>
    <t>DRAWL FROM CS TO MEET STATE DEMAND</t>
  </si>
  <si>
    <t>Shift Incharge: SLDC:CSPTCL : RAIPUR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</si>
</sst>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[h]:mm"/>
    <numFmt numFmtId="166" formatCode="0.00000"/>
    <numFmt numFmtId="167" formatCode="0.000"/>
    <numFmt numFmtId="168" formatCode="0.0"/>
  </numFmts>
  <fonts count="13">
    <font>
      <sz val="10"/>
      <name val="Arial"/>
      <family val="0"/>
    </font>
    <font>
      <b/>
      <sz val="12"/>
      <color indexed="8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0" fillId="0" borderId="0" xfId="19" applyFill="1">
      <alignment/>
      <protection/>
    </xf>
    <xf numFmtId="0" fontId="3" fillId="0" borderId="0" xfId="19" applyFont="1" applyFill="1">
      <alignment/>
      <protection/>
    </xf>
    <xf numFmtId="0" fontId="4" fillId="0" borderId="0" xfId="19" applyFont="1" applyFill="1" applyAlignment="1">
      <alignment horizontal="right"/>
      <protection/>
    </xf>
    <xf numFmtId="0" fontId="3" fillId="0" borderId="0" xfId="19" applyFont="1" applyFill="1" applyAlignment="1">
      <alignment horizontal="right"/>
      <protection/>
    </xf>
    <xf numFmtId="0" fontId="4" fillId="0" borderId="0" xfId="19" applyFont="1" applyFill="1" applyBorder="1" applyAlignment="1">
      <alignment horizontal="right"/>
      <protection/>
    </xf>
    <xf numFmtId="15" fontId="4" fillId="0" borderId="0" xfId="19" applyNumberFormat="1" applyFont="1" applyFill="1" applyAlignment="1">
      <alignment horizontal="center"/>
      <protection/>
    </xf>
    <xf numFmtId="0" fontId="6" fillId="0" borderId="0" xfId="19" applyFont="1" applyFill="1" applyBorder="1" applyAlignment="1">
      <alignment horizontal="center"/>
      <protection/>
    </xf>
    <xf numFmtId="0" fontId="7" fillId="0" borderId="1" xfId="19" applyFont="1" applyFill="1" applyBorder="1" applyAlignment="1">
      <alignment horizontal="center" vertical="center"/>
      <protection/>
    </xf>
    <xf numFmtId="0" fontId="7" fillId="0" borderId="2" xfId="19" applyFont="1" applyFill="1" applyBorder="1" applyAlignment="1">
      <alignment horizontal="center" vertical="center" wrapText="1"/>
      <protection/>
    </xf>
    <xf numFmtId="0" fontId="7" fillId="0" borderId="2" xfId="19" applyFont="1" applyFill="1" applyBorder="1" applyAlignment="1">
      <alignment horizontal="center" vertical="center" wrapText="1"/>
      <protection/>
    </xf>
    <xf numFmtId="0" fontId="7" fillId="0" borderId="3" xfId="19" applyFont="1" applyFill="1" applyBorder="1" applyAlignment="1">
      <alignment horizontal="center" vertical="center" wrapText="1"/>
      <protection/>
    </xf>
    <xf numFmtId="0" fontId="0" fillId="0" borderId="4" xfId="19" applyFont="1" applyFill="1" applyBorder="1">
      <alignment/>
      <protection/>
    </xf>
    <xf numFmtId="0" fontId="0" fillId="0" borderId="5" xfId="19" applyFont="1" applyFill="1" applyBorder="1" applyAlignment="1">
      <alignment horizontal="center"/>
      <protection/>
    </xf>
    <xf numFmtId="0" fontId="0" fillId="0" borderId="5" xfId="19" applyFont="1" applyFill="1" applyBorder="1" applyAlignment="1" applyProtection="1">
      <alignment horizontal="center"/>
      <protection locked="0"/>
    </xf>
    <xf numFmtId="14" fontId="0" fillId="0" borderId="5" xfId="19" applyNumberFormat="1" applyFont="1" applyFill="1" applyBorder="1" applyAlignment="1">
      <alignment horizontal="center"/>
      <protection/>
    </xf>
    <xf numFmtId="20" fontId="0" fillId="0" borderId="5" xfId="19" applyNumberFormat="1" applyFont="1" applyFill="1" applyBorder="1" applyAlignment="1">
      <alignment horizontal="center"/>
      <protection/>
    </xf>
    <xf numFmtId="0" fontId="0" fillId="0" borderId="6" xfId="19" applyFont="1" applyFill="1" applyBorder="1" applyAlignment="1">
      <alignment horizontal="center"/>
      <protection/>
    </xf>
    <xf numFmtId="0" fontId="0" fillId="0" borderId="7" xfId="19" applyFont="1" applyFill="1" applyBorder="1" applyAlignment="1">
      <alignment horizontal="center"/>
      <protection/>
    </xf>
    <xf numFmtId="0" fontId="0" fillId="0" borderId="8" xfId="19" applyFont="1" applyFill="1" applyBorder="1">
      <alignment/>
      <protection/>
    </xf>
    <xf numFmtId="0" fontId="0" fillId="0" borderId="9" xfId="19" applyFont="1" applyFill="1" applyBorder="1" applyAlignment="1">
      <alignment horizontal="center"/>
      <protection/>
    </xf>
    <xf numFmtId="0" fontId="0" fillId="0" borderId="10" xfId="19" applyFont="1" applyFill="1" applyBorder="1" applyAlignment="1" applyProtection="1">
      <alignment horizontal="center"/>
      <protection locked="0"/>
    </xf>
    <xf numFmtId="14" fontId="0" fillId="0" borderId="10" xfId="19" applyNumberFormat="1" applyFont="1" applyFill="1" applyBorder="1" applyAlignment="1">
      <alignment horizontal="center"/>
      <protection/>
    </xf>
    <xf numFmtId="20" fontId="0" fillId="0" borderId="10" xfId="19" applyNumberFormat="1" applyFont="1" applyFill="1" applyBorder="1" applyAlignment="1">
      <alignment horizontal="center"/>
      <protection/>
    </xf>
    <xf numFmtId="0" fontId="0" fillId="0" borderId="11" xfId="19" applyFont="1" applyFill="1" applyBorder="1" applyAlignment="1">
      <alignment horizontal="center"/>
      <protection/>
    </xf>
    <xf numFmtId="0" fontId="0" fillId="0" borderId="12" xfId="19" applyFont="1" applyFill="1" applyBorder="1" applyAlignment="1">
      <alignment horizontal="center"/>
      <protection/>
    </xf>
    <xf numFmtId="0" fontId="0" fillId="0" borderId="9" xfId="19" applyFont="1" applyFill="1" applyBorder="1" applyAlignment="1" applyProtection="1">
      <alignment horizontal="center"/>
      <protection locked="0"/>
    </xf>
    <xf numFmtId="2" fontId="0" fillId="0" borderId="0" xfId="19" applyNumberFormat="1" applyFill="1">
      <alignment/>
      <protection/>
    </xf>
    <xf numFmtId="0" fontId="0" fillId="0" borderId="13" xfId="19" applyFont="1" applyFill="1" applyBorder="1">
      <alignment/>
      <protection/>
    </xf>
    <xf numFmtId="0" fontId="0" fillId="0" borderId="14" xfId="19" applyFont="1" applyFill="1" applyBorder="1" applyAlignment="1">
      <alignment horizontal="center"/>
      <protection/>
    </xf>
    <xf numFmtId="0" fontId="0" fillId="0" borderId="14" xfId="19" applyFont="1" applyFill="1" applyBorder="1" applyAlignment="1" applyProtection="1">
      <alignment horizontal="center"/>
      <protection locked="0"/>
    </xf>
    <xf numFmtId="14" fontId="0" fillId="0" borderId="15" xfId="19" applyNumberFormat="1" applyFont="1" applyFill="1" applyBorder="1" applyAlignment="1">
      <alignment horizontal="center"/>
      <protection/>
    </xf>
    <xf numFmtId="20" fontId="0" fillId="0" borderId="15" xfId="19" applyNumberFormat="1" applyFont="1" applyFill="1" applyBorder="1" applyAlignment="1">
      <alignment horizontal="center"/>
      <protection/>
    </xf>
    <xf numFmtId="0" fontId="0" fillId="0" borderId="16" xfId="19" applyFont="1" applyFill="1" applyBorder="1" applyAlignment="1">
      <alignment horizontal="center"/>
      <protection/>
    </xf>
    <xf numFmtId="0" fontId="0" fillId="0" borderId="17" xfId="19" applyFont="1" applyFill="1" applyBorder="1" applyAlignment="1">
      <alignment horizontal="center"/>
      <protection/>
    </xf>
    <xf numFmtId="0" fontId="0" fillId="0" borderId="0" xfId="19" applyFont="1" applyFill="1" applyBorder="1">
      <alignment/>
      <protection/>
    </xf>
    <xf numFmtId="0" fontId="4" fillId="0" borderId="18" xfId="19" applyFont="1" applyFill="1" applyBorder="1" applyAlignment="1">
      <alignment horizontal="center"/>
      <protection/>
    </xf>
    <xf numFmtId="0" fontId="4" fillId="0" borderId="10" xfId="19" applyFont="1" applyFill="1" applyBorder="1" applyAlignment="1">
      <alignment horizontal="center"/>
      <protection/>
    </xf>
    <xf numFmtId="164" fontId="0" fillId="0" borderId="10" xfId="19" applyNumberFormat="1" applyFont="1" applyFill="1" applyBorder="1" applyAlignment="1" quotePrefix="1">
      <alignment horizontal="center"/>
      <protection/>
    </xf>
    <xf numFmtId="20" fontId="0" fillId="0" borderId="10" xfId="19" applyNumberFormat="1" applyFont="1" applyFill="1" applyBorder="1" applyAlignment="1" quotePrefix="1">
      <alignment horizontal="center"/>
      <protection/>
    </xf>
    <xf numFmtId="0" fontId="8" fillId="0" borderId="10" xfId="19" applyFont="1" applyFill="1" applyBorder="1" applyAlignment="1">
      <alignment horizontal="center"/>
      <protection/>
    </xf>
    <xf numFmtId="0" fontId="8" fillId="0" borderId="19" xfId="19" applyFont="1" applyFill="1" applyBorder="1" applyAlignment="1">
      <alignment horizontal="center"/>
      <protection/>
    </xf>
    <xf numFmtId="0" fontId="0" fillId="0" borderId="0" xfId="19" applyFill="1" applyBorder="1">
      <alignment/>
      <protection/>
    </xf>
    <xf numFmtId="0" fontId="9" fillId="0" borderId="20" xfId="19" applyFont="1" applyFill="1" applyBorder="1">
      <alignment/>
      <protection/>
    </xf>
    <xf numFmtId="0" fontId="0" fillId="0" borderId="21" xfId="19" applyFont="1" applyFill="1" applyBorder="1" applyAlignment="1">
      <alignment horizontal="center"/>
      <protection/>
    </xf>
    <xf numFmtId="0" fontId="7" fillId="0" borderId="21" xfId="19" applyFont="1" applyFill="1" applyBorder="1" applyAlignment="1">
      <alignment horizontal="center"/>
      <protection/>
    </xf>
    <xf numFmtId="20" fontId="0" fillId="0" borderId="21" xfId="19" applyNumberFormat="1" applyFont="1" applyFill="1" applyBorder="1">
      <alignment/>
      <protection/>
    </xf>
    <xf numFmtId="0" fontId="0" fillId="0" borderId="21" xfId="19" applyFont="1" applyFill="1" applyBorder="1">
      <alignment/>
      <protection/>
    </xf>
    <xf numFmtId="14" fontId="0" fillId="0" borderId="21" xfId="19" applyNumberFormat="1" applyFont="1" applyFill="1" applyBorder="1" applyAlignment="1">
      <alignment horizontal="center"/>
      <protection/>
    </xf>
    <xf numFmtId="14" fontId="0" fillId="0" borderId="22" xfId="19" applyNumberFormat="1" applyFont="1" applyFill="1" applyBorder="1" applyAlignment="1">
      <alignment horizontal="center"/>
      <protection/>
    </xf>
    <xf numFmtId="2" fontId="0" fillId="0" borderId="5" xfId="19" applyNumberFormat="1" applyFont="1" applyFill="1" applyBorder="1" applyAlignment="1">
      <alignment horizontal="center"/>
      <protection/>
    </xf>
    <xf numFmtId="0" fontId="0" fillId="0" borderId="5" xfId="19" applyFont="1" applyFill="1" applyBorder="1">
      <alignment/>
      <protection/>
    </xf>
    <xf numFmtId="165" fontId="0" fillId="0" borderId="5" xfId="19" applyNumberFormat="1" applyFont="1" applyFill="1" applyBorder="1" applyAlignment="1" quotePrefix="1">
      <alignment horizontal="center"/>
      <protection/>
    </xf>
    <xf numFmtId="165" fontId="0" fillId="0" borderId="23" xfId="19" applyNumberFormat="1" applyFont="1" applyFill="1" applyBorder="1" applyAlignment="1">
      <alignment horizontal="center"/>
      <protection/>
    </xf>
    <xf numFmtId="2" fontId="0" fillId="0" borderId="9" xfId="19" applyNumberFormat="1" applyFont="1" applyFill="1" applyBorder="1" applyAlignment="1">
      <alignment horizontal="center"/>
      <protection/>
    </xf>
    <xf numFmtId="20" fontId="0" fillId="0" borderId="9" xfId="19" applyNumberFormat="1" applyFont="1" applyFill="1" applyBorder="1" applyAlignment="1">
      <alignment horizontal="center"/>
      <protection/>
    </xf>
    <xf numFmtId="0" fontId="0" fillId="0" borderId="9" xfId="19" applyFont="1" applyFill="1" applyBorder="1">
      <alignment/>
      <protection/>
    </xf>
    <xf numFmtId="165" fontId="0" fillId="0" borderId="9" xfId="19" applyNumberFormat="1" applyFont="1" applyFill="1" applyBorder="1" applyAlignment="1" quotePrefix="1">
      <alignment horizontal="center"/>
      <protection/>
    </xf>
    <xf numFmtId="165" fontId="0" fillId="0" borderId="24" xfId="19" applyNumberFormat="1" applyFont="1" applyFill="1" applyBorder="1" applyAlignment="1">
      <alignment horizontal="center"/>
      <protection/>
    </xf>
    <xf numFmtId="2" fontId="0" fillId="0" borderId="14" xfId="19" applyNumberFormat="1" applyFont="1" applyFill="1" applyBorder="1" applyAlignment="1">
      <alignment horizontal="center"/>
      <protection/>
    </xf>
    <xf numFmtId="20" fontId="0" fillId="0" borderId="14" xfId="19" applyNumberFormat="1" applyFont="1" applyFill="1" applyBorder="1" applyAlignment="1">
      <alignment horizontal="center"/>
      <protection/>
    </xf>
    <xf numFmtId="0" fontId="0" fillId="0" borderId="14" xfId="19" applyFont="1" applyFill="1" applyBorder="1">
      <alignment/>
      <protection/>
    </xf>
    <xf numFmtId="165" fontId="0" fillId="0" borderId="14" xfId="19" applyNumberFormat="1" applyFont="1" applyFill="1" applyBorder="1" applyAlignment="1" quotePrefix="1">
      <alignment horizontal="center"/>
      <protection/>
    </xf>
    <xf numFmtId="165" fontId="0" fillId="0" borderId="25" xfId="19" applyNumberFormat="1" applyFont="1" applyFill="1" applyBorder="1" applyAlignment="1">
      <alignment horizontal="center"/>
      <protection/>
    </xf>
    <xf numFmtId="0" fontId="0" fillId="0" borderId="1" xfId="19" applyFont="1" applyFill="1" applyBorder="1" applyAlignment="1">
      <alignment horizontal="left"/>
      <protection/>
    </xf>
    <xf numFmtId="0" fontId="0" fillId="0" borderId="2" xfId="19" applyFont="1" applyFill="1" applyBorder="1" applyAlignment="1">
      <alignment horizontal="center"/>
      <protection/>
    </xf>
    <xf numFmtId="1" fontId="0" fillId="0" borderId="2" xfId="19" applyNumberFormat="1" applyFont="1" applyFill="1" applyBorder="1" applyAlignment="1">
      <alignment horizontal="center"/>
      <protection/>
    </xf>
    <xf numFmtId="2" fontId="0" fillId="0" borderId="2" xfId="19" applyNumberFormat="1" applyFont="1" applyFill="1" applyBorder="1" applyAlignment="1">
      <alignment horizontal="center"/>
      <protection/>
    </xf>
    <xf numFmtId="20" fontId="0" fillId="0" borderId="2" xfId="19" applyNumberFormat="1" applyFont="1" applyFill="1" applyBorder="1" applyAlignment="1">
      <alignment/>
      <protection/>
    </xf>
    <xf numFmtId="0" fontId="0" fillId="0" borderId="2" xfId="19" applyFont="1" applyFill="1" applyBorder="1" applyAlignment="1">
      <alignment/>
      <protection/>
    </xf>
    <xf numFmtId="165" fontId="0" fillId="0" borderId="2" xfId="19" applyNumberFormat="1" applyFont="1" applyFill="1" applyBorder="1" applyAlignment="1" quotePrefix="1">
      <alignment horizontal="center"/>
      <protection/>
    </xf>
    <xf numFmtId="165" fontId="0" fillId="0" borderId="3" xfId="19" applyNumberFormat="1" applyFont="1" applyFill="1" applyBorder="1" applyAlignment="1">
      <alignment horizontal="center"/>
      <protection/>
    </xf>
    <xf numFmtId="0" fontId="6" fillId="0" borderId="18" xfId="19" applyFont="1" applyFill="1" applyBorder="1">
      <alignment/>
      <protection/>
    </xf>
    <xf numFmtId="0" fontId="0" fillId="0" borderId="10" xfId="19" applyFont="1" applyFill="1" applyBorder="1" applyAlignment="1">
      <alignment horizontal="center" vertical="center"/>
      <protection/>
    </xf>
    <xf numFmtId="2" fontId="0" fillId="0" borderId="10" xfId="19" applyNumberFormat="1" applyFont="1" applyFill="1" applyBorder="1" applyAlignment="1">
      <alignment horizontal="center"/>
      <protection/>
    </xf>
    <xf numFmtId="2" fontId="0" fillId="0" borderId="10" xfId="19" applyNumberFormat="1" applyFont="1" applyFill="1" applyBorder="1">
      <alignment/>
      <protection/>
    </xf>
    <xf numFmtId="0" fontId="0" fillId="0" borderId="10" xfId="19" applyFont="1" applyFill="1" applyBorder="1" applyAlignment="1">
      <alignment horizontal="center"/>
      <protection/>
    </xf>
    <xf numFmtId="0" fontId="0" fillId="0" borderId="19" xfId="19" applyFont="1" applyFill="1" applyBorder="1" applyAlignment="1">
      <alignment horizontal="center"/>
      <protection/>
    </xf>
    <xf numFmtId="0" fontId="0" fillId="0" borderId="9" xfId="19" applyFont="1" applyFill="1" applyBorder="1" applyAlignment="1">
      <alignment horizontal="center" vertical="center"/>
      <protection/>
    </xf>
    <xf numFmtId="1" fontId="0" fillId="0" borderId="9" xfId="19" applyNumberFormat="1" applyFont="1" applyFill="1" applyBorder="1" applyAlignment="1">
      <alignment horizontal="center" vertical="center"/>
      <protection/>
    </xf>
    <xf numFmtId="166" fontId="0" fillId="0" borderId="9" xfId="19" applyNumberFormat="1" applyFont="1" applyFill="1" applyBorder="1" applyAlignment="1">
      <alignment horizontal="center" vertical="center"/>
      <protection/>
    </xf>
    <xf numFmtId="2" fontId="0" fillId="0" borderId="9" xfId="19" applyNumberFormat="1" applyFont="1" applyFill="1" applyBorder="1">
      <alignment/>
      <protection/>
    </xf>
    <xf numFmtId="0" fontId="8" fillId="0" borderId="8" xfId="19" applyFont="1" applyFill="1" applyBorder="1">
      <alignment/>
      <protection/>
    </xf>
    <xf numFmtId="0" fontId="0" fillId="0" borderId="9" xfId="19" applyFont="1" applyFill="1" applyBorder="1" applyAlignment="1">
      <alignment horizontal="center" vertical="center"/>
      <protection/>
    </xf>
    <xf numFmtId="0" fontId="0" fillId="0" borderId="24" xfId="19" applyFont="1" applyFill="1" applyBorder="1" applyAlignment="1">
      <alignment horizontal="center" vertical="center"/>
      <protection/>
    </xf>
    <xf numFmtId="1" fontId="0" fillId="0" borderId="9" xfId="19" applyNumberFormat="1" applyFont="1" applyFill="1" applyBorder="1" applyAlignment="1">
      <alignment horizontal="center"/>
      <protection/>
    </xf>
    <xf numFmtId="167" fontId="0" fillId="0" borderId="9" xfId="19" applyNumberFormat="1" applyFont="1" applyFill="1" applyBorder="1" applyAlignment="1">
      <alignment horizontal="center"/>
      <protection/>
    </xf>
    <xf numFmtId="20" fontId="7" fillId="0" borderId="9" xfId="19" applyNumberFormat="1" applyFont="1" applyFill="1" applyBorder="1" applyAlignment="1">
      <alignment horizontal="center"/>
      <protection/>
    </xf>
    <xf numFmtId="165" fontId="0" fillId="0" borderId="9" xfId="19" applyNumberFormat="1" applyFont="1" applyFill="1" applyBorder="1" applyAlignment="1">
      <alignment horizontal="center"/>
      <protection/>
    </xf>
    <xf numFmtId="168" fontId="0" fillId="0" borderId="9" xfId="19" applyNumberFormat="1" applyFont="1" applyFill="1" applyBorder="1" applyAlignment="1">
      <alignment horizontal="center"/>
      <protection/>
    </xf>
    <xf numFmtId="20" fontId="7" fillId="0" borderId="9" xfId="19" applyNumberFormat="1" applyFont="1" applyFill="1" applyBorder="1" applyAlignment="1">
      <alignment horizontal="center"/>
      <protection/>
    </xf>
    <xf numFmtId="0" fontId="4" fillId="0" borderId="26" xfId="19" applyFont="1" applyFill="1" applyBorder="1" applyAlignment="1">
      <alignment horizontal="center"/>
      <protection/>
    </xf>
    <xf numFmtId="0" fontId="4" fillId="0" borderId="0" xfId="19" applyFont="1" applyFill="1" applyAlignment="1">
      <alignment horizontal="center"/>
      <protection/>
    </xf>
    <xf numFmtId="1" fontId="4" fillId="0" borderId="9" xfId="19" applyNumberFormat="1" applyFont="1" applyFill="1" applyBorder="1" applyAlignment="1">
      <alignment horizontal="center"/>
      <protection/>
    </xf>
    <xf numFmtId="20" fontId="0" fillId="0" borderId="9" xfId="19" applyNumberFormat="1" applyFont="1" applyFill="1" applyBorder="1" applyAlignment="1">
      <alignment horizontal="center"/>
      <protection/>
    </xf>
    <xf numFmtId="20" fontId="0" fillId="0" borderId="24" xfId="19" applyNumberFormat="1" applyFont="1" applyFill="1" applyBorder="1" applyAlignment="1">
      <alignment horizontal="center"/>
      <protection/>
    </xf>
    <xf numFmtId="0" fontId="4" fillId="0" borderId="13" xfId="19" applyFont="1" applyFill="1" applyBorder="1" applyAlignment="1">
      <alignment horizontal="center"/>
      <protection/>
    </xf>
    <xf numFmtId="0" fontId="4" fillId="0" borderId="14" xfId="19" applyFont="1" applyFill="1" applyBorder="1" applyAlignment="1">
      <alignment horizontal="center"/>
      <protection/>
    </xf>
    <xf numFmtId="1" fontId="4" fillId="0" borderId="14" xfId="19" applyNumberFormat="1" applyFont="1" applyFill="1" applyBorder="1" applyAlignment="1">
      <alignment horizontal="center"/>
      <protection/>
    </xf>
    <xf numFmtId="20" fontId="7" fillId="0" borderId="14" xfId="19" applyNumberFormat="1" applyFont="1" applyFill="1" applyBorder="1" applyAlignment="1">
      <alignment horizontal="center"/>
      <protection/>
    </xf>
    <xf numFmtId="20" fontId="0" fillId="0" borderId="16" xfId="19" applyNumberFormat="1" applyFont="1" applyFill="1" applyBorder="1" applyAlignment="1">
      <alignment horizontal="center"/>
      <protection/>
    </xf>
    <xf numFmtId="20" fontId="0" fillId="0" borderId="17" xfId="19" applyNumberFormat="1" applyFont="1" applyFill="1" applyBorder="1" applyAlignment="1">
      <alignment horizontal="center"/>
      <protection/>
    </xf>
    <xf numFmtId="0" fontId="0" fillId="0" borderId="27" xfId="19" applyFont="1" applyFill="1" applyBorder="1" applyAlignment="1">
      <alignment horizontal="center"/>
      <protection/>
    </xf>
    <xf numFmtId="0" fontId="0" fillId="0" borderId="4" xfId="19" applyFont="1" applyFill="1" applyBorder="1" applyAlignment="1">
      <alignment horizontal="left"/>
      <protection/>
    </xf>
    <xf numFmtId="0" fontId="0" fillId="0" borderId="5" xfId="19" applyFont="1" applyFill="1" applyBorder="1" applyAlignment="1">
      <alignment horizontal="left"/>
      <protection/>
    </xf>
    <xf numFmtId="1" fontId="0" fillId="0" borderId="5" xfId="19" applyNumberFormat="1" applyFont="1" applyFill="1" applyBorder="1" applyAlignment="1">
      <alignment horizontal="center"/>
      <protection/>
    </xf>
    <xf numFmtId="0" fontId="8" fillId="0" borderId="5" xfId="19" applyFont="1" applyFill="1" applyBorder="1" applyAlignment="1">
      <alignment horizontal="left"/>
      <protection/>
    </xf>
    <xf numFmtId="1" fontId="0" fillId="0" borderId="23" xfId="19" applyNumberFormat="1" applyFill="1" applyBorder="1" applyAlignment="1">
      <alignment horizontal="center"/>
      <protection/>
    </xf>
    <xf numFmtId="0" fontId="0" fillId="0" borderId="8" xfId="19" applyFont="1" applyFill="1" applyBorder="1" applyAlignment="1">
      <alignment horizontal="left"/>
      <protection/>
    </xf>
    <xf numFmtId="0" fontId="0" fillId="0" borderId="9" xfId="19" applyFont="1" applyFill="1" applyBorder="1" applyAlignment="1">
      <alignment horizontal="left"/>
      <protection/>
    </xf>
    <xf numFmtId="0" fontId="8" fillId="0" borderId="9" xfId="19" applyFont="1" applyFill="1" applyBorder="1" applyAlignment="1">
      <alignment horizontal="left"/>
      <protection/>
    </xf>
    <xf numFmtId="0" fontId="6" fillId="0" borderId="9" xfId="19" applyFont="1" applyFill="1" applyBorder="1" applyAlignment="1">
      <alignment horizontal="left"/>
      <protection/>
    </xf>
    <xf numFmtId="0" fontId="8" fillId="0" borderId="24" xfId="19" applyFont="1" applyFill="1" applyBorder="1" applyAlignment="1">
      <alignment horizontal="center"/>
      <protection/>
    </xf>
    <xf numFmtId="0" fontId="8" fillId="0" borderId="28" xfId="19" applyFont="1" applyFill="1" applyBorder="1" applyAlignment="1">
      <alignment horizontal="left"/>
      <protection/>
    </xf>
    <xf numFmtId="0" fontId="0" fillId="0" borderId="9" xfId="19" applyFill="1" applyBorder="1">
      <alignment/>
      <protection/>
    </xf>
    <xf numFmtId="1" fontId="0" fillId="0" borderId="24" xfId="19" applyNumberFormat="1" applyFill="1" applyBorder="1" applyAlignment="1">
      <alignment horizontal="center"/>
      <protection/>
    </xf>
    <xf numFmtId="0" fontId="0" fillId="0" borderId="29" xfId="19" applyFont="1" applyFill="1" applyBorder="1">
      <alignment/>
      <protection/>
    </xf>
    <xf numFmtId="0" fontId="0" fillId="0" borderId="8" xfId="19" applyFill="1" applyBorder="1" applyAlignment="1">
      <alignment horizontal="left"/>
      <protection/>
    </xf>
    <xf numFmtId="0" fontId="0" fillId="0" borderId="9" xfId="19" applyFill="1" applyBorder="1" applyAlignment="1">
      <alignment horizontal="left"/>
      <protection/>
    </xf>
    <xf numFmtId="0" fontId="0" fillId="0" borderId="30" xfId="19" applyFont="1" applyFill="1" applyBorder="1">
      <alignment/>
      <protection/>
    </xf>
    <xf numFmtId="0" fontId="6" fillId="0" borderId="11" xfId="19" applyFont="1" applyFill="1" applyBorder="1" applyAlignment="1">
      <alignment horizontal="left"/>
      <protection/>
    </xf>
    <xf numFmtId="0" fontId="6" fillId="0" borderId="29" xfId="19" applyFont="1" applyFill="1" applyBorder="1" applyAlignment="1">
      <alignment horizontal="left"/>
      <protection/>
    </xf>
    <xf numFmtId="0" fontId="0" fillId="0" borderId="24" xfId="19" applyFill="1" applyBorder="1" applyAlignment="1">
      <alignment horizontal="center"/>
      <protection/>
    </xf>
    <xf numFmtId="0" fontId="0" fillId="0" borderId="13" xfId="19" applyFill="1" applyBorder="1" applyAlignment="1">
      <alignment horizontal="left"/>
      <protection/>
    </xf>
    <xf numFmtId="0" fontId="0" fillId="0" borderId="14" xfId="19" applyFill="1" applyBorder="1" applyAlignment="1">
      <alignment horizontal="left"/>
      <protection/>
    </xf>
    <xf numFmtId="1" fontId="0" fillId="0" borderId="14" xfId="19" applyNumberFormat="1" applyFont="1" applyFill="1" applyBorder="1" applyAlignment="1">
      <alignment horizontal="center"/>
      <protection/>
    </xf>
    <xf numFmtId="0" fontId="8" fillId="0" borderId="14" xfId="19" applyFont="1" applyFill="1" applyBorder="1" applyAlignment="1">
      <alignment horizontal="left"/>
      <protection/>
    </xf>
    <xf numFmtId="0" fontId="0" fillId="0" borderId="14" xfId="19" applyFill="1" applyBorder="1">
      <alignment/>
      <protection/>
    </xf>
    <xf numFmtId="1" fontId="0" fillId="0" borderId="25" xfId="19" applyNumberFormat="1" applyFill="1" applyBorder="1" applyAlignment="1">
      <alignment horizontal="center"/>
      <protection/>
    </xf>
    <xf numFmtId="0" fontId="8" fillId="0" borderId="0" xfId="19" applyFont="1" applyFill="1" applyBorder="1" applyAlignment="1">
      <alignment horizontal="left"/>
      <protection/>
    </xf>
    <xf numFmtId="1" fontId="0" fillId="0" borderId="0" xfId="19" applyNumberFormat="1" applyFont="1" applyFill="1" applyBorder="1" applyAlignment="1">
      <alignment horizontal="center"/>
      <protection/>
    </xf>
    <xf numFmtId="0" fontId="10" fillId="0" borderId="0" xfId="19" applyFont="1" applyFill="1" applyBorder="1" applyAlignment="1">
      <alignment horizontal="center"/>
      <protection/>
    </xf>
    <xf numFmtId="0" fontId="4" fillId="0" borderId="0" xfId="19" applyFont="1" applyFill="1" applyBorder="1">
      <alignment/>
      <protection/>
    </xf>
    <xf numFmtId="164" fontId="5" fillId="0" borderId="0" xfId="19" applyNumberFormat="1" applyFont="1" applyFill="1" applyBorder="1" applyAlignment="1">
      <alignment horizontal="center"/>
      <protection/>
    </xf>
    <xf numFmtId="0" fontId="0" fillId="0" borderId="4" xfId="19" applyFont="1" applyFill="1" applyBorder="1" applyAlignment="1">
      <alignment horizontal="center"/>
      <protection/>
    </xf>
    <xf numFmtId="0" fontId="0" fillId="0" borderId="5" xfId="19" applyFont="1" applyFill="1" applyBorder="1" applyAlignment="1">
      <alignment horizontal="center"/>
      <protection/>
    </xf>
    <xf numFmtId="0" fontId="0" fillId="0" borderId="23" xfId="19" applyFont="1" applyFill="1" applyBorder="1" applyAlignment="1">
      <alignment horizontal="center"/>
      <protection/>
    </xf>
    <xf numFmtId="0" fontId="0" fillId="0" borderId="31" xfId="19" applyFont="1" applyFill="1" applyBorder="1" applyAlignment="1">
      <alignment horizontal="center"/>
      <protection/>
    </xf>
    <xf numFmtId="0" fontId="2" fillId="0" borderId="32" xfId="19" applyFont="1" applyFill="1" applyBorder="1" applyAlignment="1">
      <alignment horizontal="center"/>
      <protection/>
    </xf>
    <xf numFmtId="0" fontId="2" fillId="0" borderId="33" xfId="19" applyFont="1" applyFill="1" applyBorder="1" applyAlignment="1">
      <alignment horizontal="center"/>
      <protection/>
    </xf>
    <xf numFmtId="0" fontId="2" fillId="0" borderId="34" xfId="19" applyFont="1" applyFill="1" applyBorder="1" applyAlignment="1">
      <alignment horizontal="center"/>
      <protection/>
    </xf>
    <xf numFmtId="0" fontId="0" fillId="0" borderId="8" xfId="19" applyFont="1" applyFill="1" applyBorder="1" applyAlignment="1">
      <alignment horizontal="center" vertical="center"/>
      <protection/>
    </xf>
    <xf numFmtId="167" fontId="0" fillId="0" borderId="24" xfId="19" applyNumberFormat="1" applyFont="1" applyFill="1" applyBorder="1" applyAlignment="1">
      <alignment horizontal="center"/>
      <protection/>
    </xf>
    <xf numFmtId="0" fontId="0" fillId="0" borderId="29" xfId="19" applyFont="1" applyFill="1" applyBorder="1" applyAlignment="1">
      <alignment horizontal="center" vertical="center" wrapText="1"/>
      <protection/>
    </xf>
    <xf numFmtId="0" fontId="0" fillId="0" borderId="9" xfId="19" applyFont="1" applyFill="1" applyBorder="1" applyAlignment="1">
      <alignment horizontal="center" vertical="center" wrapText="1"/>
      <protection/>
    </xf>
    <xf numFmtId="1" fontId="0" fillId="0" borderId="11" xfId="19" applyNumberFormat="1" applyFont="1" applyFill="1" applyBorder="1" applyAlignment="1" quotePrefix="1">
      <alignment horizontal="center" vertical="center" wrapText="1"/>
      <protection/>
    </xf>
    <xf numFmtId="0" fontId="4" fillId="0" borderId="4" xfId="19" applyFont="1" applyFill="1" applyBorder="1" applyAlignment="1">
      <alignment horizontal="left" vertical="top" wrapText="1"/>
      <protection/>
    </xf>
    <xf numFmtId="0" fontId="4" fillId="0" borderId="5" xfId="19" applyFont="1" applyFill="1" applyBorder="1" applyAlignment="1">
      <alignment horizontal="left" vertical="top" wrapText="1"/>
      <protection/>
    </xf>
    <xf numFmtId="0" fontId="4" fillId="0" borderId="23" xfId="19" applyFont="1" applyFill="1" applyBorder="1" applyAlignment="1">
      <alignment horizontal="left" vertical="top" wrapText="1"/>
      <protection/>
    </xf>
    <xf numFmtId="0" fontId="4" fillId="0" borderId="8" xfId="19" applyFont="1" applyFill="1" applyBorder="1" applyAlignment="1">
      <alignment horizontal="left" vertical="top" wrapText="1"/>
      <protection/>
    </xf>
    <xf numFmtId="0" fontId="4" fillId="0" borderId="9" xfId="19" applyFont="1" applyFill="1" applyBorder="1" applyAlignment="1">
      <alignment horizontal="left" vertical="top" wrapText="1"/>
      <protection/>
    </xf>
    <xf numFmtId="0" fontId="4" fillId="0" borderId="24" xfId="19" applyFont="1" applyFill="1" applyBorder="1" applyAlignment="1">
      <alignment horizontal="left" vertical="top" wrapText="1"/>
      <protection/>
    </xf>
    <xf numFmtId="1" fontId="0" fillId="0" borderId="11" xfId="19" applyNumberFormat="1" applyFont="1" applyFill="1" applyBorder="1" applyAlignment="1">
      <alignment horizontal="center" vertical="center" wrapText="1"/>
      <protection/>
    </xf>
    <xf numFmtId="0" fontId="0" fillId="0" borderId="29" xfId="19" applyFont="1" applyFill="1" applyBorder="1" applyAlignment="1">
      <alignment horizontal="left"/>
      <protection/>
    </xf>
    <xf numFmtId="0" fontId="0" fillId="0" borderId="9" xfId="19" applyFont="1" applyFill="1" applyBorder="1" applyAlignment="1">
      <alignment horizontal="left"/>
      <protection/>
    </xf>
    <xf numFmtId="1" fontId="0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Font="1" applyFill="1" applyAlignment="1">
      <alignment horizontal="left" vertical="top"/>
      <protection/>
    </xf>
    <xf numFmtId="0" fontId="0" fillId="0" borderId="29" xfId="19" applyFont="1" applyFill="1" applyBorder="1" applyAlignment="1">
      <alignment horizontal="left" vertical="center" wrapText="1"/>
      <protection/>
    </xf>
    <xf numFmtId="0" fontId="0" fillId="0" borderId="9" xfId="19" applyFont="1" applyFill="1" applyBorder="1" applyAlignment="1">
      <alignment horizontal="left" vertical="center" wrapText="1"/>
      <protection/>
    </xf>
    <xf numFmtId="1" fontId="0" fillId="0" borderId="11" xfId="19" applyNumberFormat="1" applyFill="1" applyBorder="1" applyAlignment="1">
      <alignment horizontal="center" vertical="center"/>
      <protection/>
    </xf>
    <xf numFmtId="0" fontId="0" fillId="0" borderId="20" xfId="19" applyFont="1" applyFill="1" applyBorder="1" applyAlignment="1">
      <alignment horizontal="center" vertical="center"/>
      <protection/>
    </xf>
    <xf numFmtId="0" fontId="0" fillId="0" borderId="9" xfId="19" applyFont="1" applyFill="1" applyBorder="1" applyAlignment="1">
      <alignment horizontal="left"/>
      <protection/>
    </xf>
    <xf numFmtId="2" fontId="0" fillId="0" borderId="24" xfId="19" applyNumberFormat="1" applyFont="1" applyFill="1" applyBorder="1" applyAlignment="1">
      <alignment horizontal="center"/>
      <protection/>
    </xf>
    <xf numFmtId="0" fontId="4" fillId="0" borderId="8" xfId="19" applyFont="1" applyFill="1" applyBorder="1" applyAlignment="1">
      <alignment horizontal="left" vertical="top"/>
      <protection/>
    </xf>
    <xf numFmtId="0" fontId="4" fillId="0" borderId="9" xfId="19" applyFont="1" applyFill="1" applyBorder="1" applyAlignment="1">
      <alignment horizontal="left" vertical="top"/>
      <protection/>
    </xf>
    <xf numFmtId="0" fontId="4" fillId="0" borderId="24" xfId="19" applyFont="1" applyFill="1" applyBorder="1" applyAlignment="1">
      <alignment horizontal="left" vertical="top"/>
      <protection/>
    </xf>
    <xf numFmtId="0" fontId="0" fillId="0" borderId="26" xfId="19" applyFont="1" applyFill="1" applyBorder="1" applyAlignment="1">
      <alignment horizontal="center" vertical="center"/>
      <protection/>
    </xf>
    <xf numFmtId="1" fontId="0" fillId="0" borderId="11" xfId="19" applyNumberFormat="1" applyFont="1" applyFill="1" applyBorder="1" applyAlignment="1">
      <alignment horizontal="center" vertical="center"/>
      <protection/>
    </xf>
    <xf numFmtId="0" fontId="11" fillId="0" borderId="8" xfId="19" applyFont="1" applyFill="1" applyBorder="1" applyAlignment="1">
      <alignment horizontal="left"/>
      <protection/>
    </xf>
    <xf numFmtId="0" fontId="8" fillId="0" borderId="24" xfId="19" applyFont="1" applyFill="1" applyBorder="1" applyAlignment="1">
      <alignment horizontal="left"/>
      <protection/>
    </xf>
    <xf numFmtId="0" fontId="0" fillId="0" borderId="35" xfId="19" applyFont="1" applyFill="1" applyBorder="1">
      <alignment/>
      <protection/>
    </xf>
    <xf numFmtId="0" fontId="0" fillId="0" borderId="36" xfId="19" applyFont="1" applyFill="1" applyBorder="1" applyAlignment="1">
      <alignment horizontal="left" vertical="center" wrapText="1"/>
      <protection/>
    </xf>
    <xf numFmtId="0" fontId="0" fillId="0" borderId="14" xfId="19" applyFont="1" applyFill="1" applyBorder="1" applyAlignment="1">
      <alignment horizontal="left" vertical="center" wrapText="1"/>
      <protection/>
    </xf>
    <xf numFmtId="1" fontId="0" fillId="0" borderId="16" xfId="19" applyNumberFormat="1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left" vertical="top"/>
      <protection/>
    </xf>
    <xf numFmtId="0" fontId="4" fillId="0" borderId="14" xfId="19" applyFont="1" applyFill="1" applyBorder="1" applyAlignment="1">
      <alignment horizontal="left" vertical="top"/>
      <protection/>
    </xf>
    <xf numFmtId="0" fontId="4" fillId="0" borderId="25" xfId="19" applyFont="1" applyFill="1" applyBorder="1" applyAlignment="1">
      <alignment horizontal="left" vertical="top"/>
      <protection/>
    </xf>
    <xf numFmtId="0" fontId="4" fillId="0" borderId="0" xfId="19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left" vertical="top"/>
      <protection/>
    </xf>
    <xf numFmtId="0" fontId="8" fillId="0" borderId="9" xfId="19" applyFont="1" applyFill="1" applyBorder="1">
      <alignment/>
      <protection/>
    </xf>
    <xf numFmtId="0" fontId="11" fillId="0" borderId="0" xfId="19" applyFont="1" applyFill="1" applyBorder="1" applyAlignment="1">
      <alignment horizontal="left" vertical="top"/>
      <protection/>
    </xf>
    <xf numFmtId="0" fontId="0" fillId="0" borderId="18" xfId="19" applyFont="1" applyFill="1" applyBorder="1" applyAlignment="1">
      <alignment horizontal="center" vertical="center"/>
      <protection/>
    </xf>
    <xf numFmtId="0" fontId="4" fillId="0" borderId="0" xfId="19" applyFont="1" applyFill="1" applyAlignment="1">
      <alignment horizontal="left" vertical="justify"/>
      <protection/>
    </xf>
    <xf numFmtId="0" fontId="0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left" vertical="top"/>
      <protection/>
    </xf>
    <xf numFmtId="167" fontId="0" fillId="0" borderId="24" xfId="19" applyNumberFormat="1" applyFont="1" applyFill="1" applyBorder="1" applyAlignment="1">
      <alignment horizontal="center" vertical="center"/>
      <protection/>
    </xf>
    <xf numFmtId="0" fontId="0" fillId="0" borderId="0" xfId="19" applyFont="1" applyFill="1" applyBorder="1" applyAlignment="1">
      <alignment horizontal="left" vertical="top"/>
      <protection/>
    </xf>
    <xf numFmtId="167" fontId="0" fillId="0" borderId="24" xfId="19" applyNumberFormat="1" applyFill="1" applyBorder="1" applyAlignment="1">
      <alignment horizontal="center"/>
      <protection/>
    </xf>
    <xf numFmtId="0" fontId="0" fillId="0" borderId="13" xfId="19" applyFont="1" applyFill="1" applyBorder="1" applyAlignment="1">
      <alignment horizontal="left" vertical="center" wrapText="1"/>
      <protection/>
    </xf>
    <xf numFmtId="0" fontId="8" fillId="0" borderId="14" xfId="19" applyFont="1" applyFill="1" applyBorder="1" applyAlignment="1">
      <alignment vertical="top" wrapText="1"/>
      <protection/>
    </xf>
    <xf numFmtId="167" fontId="0" fillId="0" borderId="25" xfId="19" applyNumberFormat="1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/>
      <protection/>
    </xf>
    <xf numFmtId="0" fontId="12" fillId="0" borderId="0" xfId="19" applyNumberFormat="1" applyFont="1" applyFill="1" applyBorder="1" applyAlignment="1">
      <alignment horizontal="left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504825</xdr:colOff>
      <xdr:row>1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66675" y="0"/>
          <a:ext cx="581025" cy="3238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504825</xdr:colOff>
      <xdr:row>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66675" y="0"/>
          <a:ext cx="581025" cy="38100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OGBOOK\JUL2012\15072012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LY"/>
      <sheetName val="ENERGY"/>
      <sheetName val="PRV-ENERGY"/>
      <sheetName val="DEMAND"/>
      <sheetName val="CSERC"/>
      <sheetName val="CM FAX"/>
      <sheetName val="ANNEXURE-I"/>
      <sheetName val="ANNEXURE-II"/>
      <sheetName val="GEN REP"/>
      <sheetName val="GEN_DEM_DRWL"/>
      <sheetName val="FOR MG ONLY"/>
      <sheetName val="COAL&amp;OIL"/>
      <sheetName val="SYS. FREQ-TREND"/>
      <sheetName val="CEA COAL"/>
      <sheetName val="WREB"/>
      <sheetName val="power sup.pos."/>
      <sheetName val="DPR FAX REPORT"/>
      <sheetName val="ANTICIPATED"/>
      <sheetName val="SHUT DOWNS"/>
      <sheetName val="ABT"/>
      <sheetName val="CG AT A GLANCE"/>
    </sheetNames>
    <sheetDataSet>
      <sheetData sheetId="0">
        <row r="7">
          <cell r="P7">
            <v>41105</v>
          </cell>
        </row>
        <row r="10">
          <cell r="AP10">
            <v>274</v>
          </cell>
          <cell r="AQ10">
            <v>105</v>
          </cell>
          <cell r="AX10">
            <v>1.93</v>
          </cell>
          <cell r="AY10">
            <v>-102.44</v>
          </cell>
          <cell r="BB10">
            <v>-85.67</v>
          </cell>
          <cell r="BD10">
            <v>-36.05</v>
          </cell>
          <cell r="BF10">
            <v>164.48</v>
          </cell>
        </row>
        <row r="11">
          <cell r="AP11">
            <v>265</v>
          </cell>
          <cell r="AQ11">
            <v>105</v>
          </cell>
          <cell r="AX11">
            <v>1.93</v>
          </cell>
          <cell r="AY11">
            <v>-102.44</v>
          </cell>
          <cell r="BB11">
            <v>-85.67</v>
          </cell>
          <cell r="BD11">
            <v>-36.05</v>
          </cell>
          <cell r="BF11">
            <v>164.48</v>
          </cell>
        </row>
        <row r="12">
          <cell r="AP12">
            <v>280</v>
          </cell>
          <cell r="AQ12">
            <v>105</v>
          </cell>
          <cell r="AX12">
            <v>153.86</v>
          </cell>
          <cell r="AY12">
            <v>-102.44</v>
          </cell>
          <cell r="BB12">
            <v>-85.67</v>
          </cell>
          <cell r="BD12">
            <v>-36.05</v>
          </cell>
          <cell r="BF12">
            <v>164.48</v>
          </cell>
        </row>
        <row r="13">
          <cell r="AP13">
            <v>287</v>
          </cell>
          <cell r="AQ13">
            <v>105</v>
          </cell>
          <cell r="AX13">
            <v>153.86</v>
          </cell>
          <cell r="AY13">
            <v>-102.44</v>
          </cell>
          <cell r="BB13">
            <v>-85.67</v>
          </cell>
          <cell r="BD13">
            <v>-36.05</v>
          </cell>
          <cell r="BF13">
            <v>164.48</v>
          </cell>
        </row>
        <row r="14">
          <cell r="AP14">
            <v>270</v>
          </cell>
          <cell r="AQ14">
            <v>105</v>
          </cell>
          <cell r="AX14">
            <v>153.86</v>
          </cell>
          <cell r="AY14">
            <v>-102.44</v>
          </cell>
          <cell r="BB14">
            <v>-85.67</v>
          </cell>
          <cell r="BD14">
            <v>-36.05</v>
          </cell>
          <cell r="BF14">
            <v>164.48</v>
          </cell>
        </row>
        <row r="15">
          <cell r="AP15">
            <v>295</v>
          </cell>
          <cell r="AQ15">
            <v>105</v>
          </cell>
          <cell r="AX15">
            <v>153.86</v>
          </cell>
          <cell r="AY15">
            <v>-102.44</v>
          </cell>
          <cell r="BB15">
            <v>-85.67</v>
          </cell>
          <cell r="BD15">
            <v>-36.05</v>
          </cell>
          <cell r="BF15">
            <v>164.48</v>
          </cell>
        </row>
        <row r="16">
          <cell r="AP16">
            <v>274</v>
          </cell>
          <cell r="AQ16">
            <v>105</v>
          </cell>
          <cell r="AX16">
            <v>153.86</v>
          </cell>
          <cell r="AY16">
            <v>-102.44</v>
          </cell>
          <cell r="BB16">
            <v>-85.67</v>
          </cell>
          <cell r="BD16">
            <v>-36.05</v>
          </cell>
          <cell r="BF16">
            <v>164.48</v>
          </cell>
        </row>
        <row r="17">
          <cell r="AP17">
            <v>274</v>
          </cell>
          <cell r="AQ17">
            <v>105</v>
          </cell>
          <cell r="AX17">
            <v>153.86</v>
          </cell>
          <cell r="AY17">
            <v>-102.44</v>
          </cell>
          <cell r="BB17">
            <v>-85.67</v>
          </cell>
          <cell r="BD17">
            <v>-36.05</v>
          </cell>
          <cell r="BF17">
            <v>164.48</v>
          </cell>
        </row>
        <row r="18">
          <cell r="AP18">
            <v>272</v>
          </cell>
          <cell r="AQ18">
            <v>105</v>
          </cell>
          <cell r="AX18">
            <v>153.86</v>
          </cell>
          <cell r="AY18">
            <v>-102.44</v>
          </cell>
          <cell r="BB18">
            <v>-85.67</v>
          </cell>
          <cell r="BD18">
            <v>-36.05</v>
          </cell>
          <cell r="BF18">
            <v>164.48</v>
          </cell>
        </row>
        <row r="19">
          <cell r="AP19">
            <v>283</v>
          </cell>
          <cell r="AQ19">
            <v>105</v>
          </cell>
          <cell r="AX19">
            <v>153.86</v>
          </cell>
          <cell r="AY19">
            <v>-102.44</v>
          </cell>
          <cell r="BB19">
            <v>-85.67</v>
          </cell>
          <cell r="BD19">
            <v>-36.05</v>
          </cell>
          <cell r="BF19">
            <v>164.48</v>
          </cell>
        </row>
        <row r="20">
          <cell r="AP20">
            <v>258</v>
          </cell>
          <cell r="AQ20">
            <v>105</v>
          </cell>
          <cell r="AX20">
            <v>153.86</v>
          </cell>
          <cell r="AY20">
            <v>-102.44</v>
          </cell>
          <cell r="BB20">
            <v>-85.67</v>
          </cell>
          <cell r="BD20">
            <v>-36.05</v>
          </cell>
          <cell r="BF20">
            <v>164.48</v>
          </cell>
        </row>
        <row r="21">
          <cell r="AP21">
            <v>290</v>
          </cell>
          <cell r="AQ21">
            <v>105</v>
          </cell>
          <cell r="AX21">
            <v>153.86</v>
          </cell>
          <cell r="AY21">
            <v>-102.44</v>
          </cell>
          <cell r="BB21">
            <v>-85.67</v>
          </cell>
          <cell r="BD21">
            <v>-36.05</v>
          </cell>
          <cell r="BF21">
            <v>164.48</v>
          </cell>
        </row>
        <row r="22">
          <cell r="AP22">
            <v>295</v>
          </cell>
          <cell r="AQ22">
            <v>105</v>
          </cell>
          <cell r="AX22">
            <v>153.86</v>
          </cell>
          <cell r="AY22">
            <v>-102.44</v>
          </cell>
          <cell r="BB22">
            <v>-85.67</v>
          </cell>
          <cell r="BD22">
            <v>-36.05</v>
          </cell>
          <cell r="BF22">
            <v>164.48</v>
          </cell>
        </row>
        <row r="23">
          <cell r="AP23">
            <v>274</v>
          </cell>
          <cell r="AQ23">
            <v>105</v>
          </cell>
          <cell r="AX23">
            <v>153.86</v>
          </cell>
          <cell r="AY23">
            <v>-102.44</v>
          </cell>
          <cell r="BB23">
            <v>-85.67</v>
          </cell>
          <cell r="BD23">
            <v>-36.05</v>
          </cell>
          <cell r="BF23">
            <v>164.48</v>
          </cell>
        </row>
        <row r="24">
          <cell r="AP24">
            <v>260</v>
          </cell>
          <cell r="AQ24">
            <v>105</v>
          </cell>
          <cell r="AX24">
            <v>153.86</v>
          </cell>
          <cell r="AY24">
            <v>-102.44</v>
          </cell>
          <cell r="BB24">
            <v>-85.67</v>
          </cell>
          <cell r="BD24">
            <v>-36.05</v>
          </cell>
          <cell r="BF24">
            <v>164.48</v>
          </cell>
        </row>
        <row r="25">
          <cell r="AP25">
            <v>283</v>
          </cell>
          <cell r="AQ25">
            <v>105</v>
          </cell>
          <cell r="AX25">
            <v>153.86</v>
          </cell>
          <cell r="AY25">
            <v>-102.44</v>
          </cell>
          <cell r="BB25">
            <v>-85.67</v>
          </cell>
          <cell r="BD25">
            <v>-36.05</v>
          </cell>
          <cell r="BF25">
            <v>164.48</v>
          </cell>
        </row>
        <row r="26">
          <cell r="AP26">
            <v>295</v>
          </cell>
          <cell r="AQ26">
            <v>105</v>
          </cell>
          <cell r="AX26">
            <v>153.86</v>
          </cell>
          <cell r="AY26">
            <v>-102.44</v>
          </cell>
          <cell r="BB26">
            <v>-85.67</v>
          </cell>
          <cell r="BD26">
            <v>-36.05</v>
          </cell>
          <cell r="BF26">
            <v>164.48</v>
          </cell>
        </row>
        <row r="27">
          <cell r="AP27">
            <v>291</v>
          </cell>
          <cell r="AQ27">
            <v>105</v>
          </cell>
          <cell r="AX27">
            <v>153.86</v>
          </cell>
          <cell r="AY27">
            <v>-102.44</v>
          </cell>
          <cell r="BB27">
            <v>-85.67</v>
          </cell>
          <cell r="BD27">
            <v>-36.05</v>
          </cell>
          <cell r="BF27">
            <v>164.48</v>
          </cell>
        </row>
        <row r="28">
          <cell r="AP28">
            <v>277</v>
          </cell>
          <cell r="AQ28">
            <v>105</v>
          </cell>
          <cell r="AX28">
            <v>153.86</v>
          </cell>
          <cell r="AY28">
            <v>-102.44</v>
          </cell>
          <cell r="BB28">
            <v>-85.67</v>
          </cell>
          <cell r="BD28">
            <v>-36.05</v>
          </cell>
          <cell r="BF28">
            <v>164.48</v>
          </cell>
        </row>
        <row r="29">
          <cell r="AP29">
            <v>280</v>
          </cell>
          <cell r="AQ29">
            <v>105</v>
          </cell>
          <cell r="AX29">
            <v>153.86</v>
          </cell>
          <cell r="AY29">
            <v>-102.44</v>
          </cell>
          <cell r="BB29">
            <v>-85.67</v>
          </cell>
          <cell r="BD29">
            <v>-36.05</v>
          </cell>
          <cell r="BF29">
            <v>164.48</v>
          </cell>
        </row>
        <row r="30">
          <cell r="AP30">
            <v>286</v>
          </cell>
          <cell r="AQ30">
            <v>105</v>
          </cell>
          <cell r="AX30">
            <v>153.86</v>
          </cell>
          <cell r="AY30">
            <v>-102.44</v>
          </cell>
          <cell r="BB30">
            <v>-85.67</v>
          </cell>
          <cell r="BD30">
            <v>-36.05</v>
          </cell>
          <cell r="BF30">
            <v>164.48</v>
          </cell>
        </row>
        <row r="31">
          <cell r="AP31">
            <v>275</v>
          </cell>
          <cell r="AQ31">
            <v>105</v>
          </cell>
          <cell r="AX31">
            <v>153.86</v>
          </cell>
          <cell r="AY31">
            <v>-102.44</v>
          </cell>
          <cell r="BB31">
            <v>-85.67</v>
          </cell>
          <cell r="BD31">
            <v>-36.05</v>
          </cell>
          <cell r="BF31">
            <v>164.48</v>
          </cell>
        </row>
        <row r="32">
          <cell r="AP32">
            <v>271</v>
          </cell>
          <cell r="AQ32">
            <v>105</v>
          </cell>
          <cell r="AX32">
            <v>153.86</v>
          </cell>
          <cell r="AY32">
            <v>-102.44</v>
          </cell>
          <cell r="BB32">
            <v>-85.67</v>
          </cell>
          <cell r="BD32">
            <v>-36.05</v>
          </cell>
          <cell r="BF32">
            <v>164.48</v>
          </cell>
        </row>
        <row r="33">
          <cell r="AP33">
            <v>272</v>
          </cell>
          <cell r="AQ33">
            <v>105</v>
          </cell>
          <cell r="AX33">
            <v>153.86</v>
          </cell>
          <cell r="AY33">
            <v>-102.44</v>
          </cell>
          <cell r="BB33">
            <v>-85.67</v>
          </cell>
          <cell r="BD33">
            <v>-36.05</v>
          </cell>
          <cell r="BF33">
            <v>164.48</v>
          </cell>
        </row>
        <row r="34">
          <cell r="AX34">
            <v>103.22</v>
          </cell>
          <cell r="AY34">
            <v>-102.44</v>
          </cell>
          <cell r="BB34">
            <v>-85.67</v>
          </cell>
          <cell r="BD34">
            <v>-36.05</v>
          </cell>
          <cell r="BF34">
            <v>164.48</v>
          </cell>
        </row>
        <row r="35">
          <cell r="AX35">
            <v>103.22</v>
          </cell>
          <cell r="AY35">
            <v>-102.44</v>
          </cell>
          <cell r="BB35">
            <v>-85.67</v>
          </cell>
          <cell r="BD35">
            <v>-36.05</v>
          </cell>
          <cell r="BF35">
            <v>164.48</v>
          </cell>
        </row>
        <row r="36">
          <cell r="AX36">
            <v>103.22</v>
          </cell>
          <cell r="AY36">
            <v>-102.44</v>
          </cell>
          <cell r="BB36">
            <v>-85.67</v>
          </cell>
          <cell r="BD36">
            <v>-36.05</v>
          </cell>
          <cell r="BF36">
            <v>164.48</v>
          </cell>
        </row>
        <row r="37">
          <cell r="AX37">
            <v>103.22</v>
          </cell>
          <cell r="AY37">
            <v>-102.44</v>
          </cell>
          <cell r="BB37">
            <v>-85.67</v>
          </cell>
          <cell r="BD37">
            <v>-36.05</v>
          </cell>
          <cell r="BF37">
            <v>164.48</v>
          </cell>
        </row>
        <row r="38">
          <cell r="AX38">
            <v>103.22</v>
          </cell>
          <cell r="AY38">
            <v>-102.44</v>
          </cell>
          <cell r="BB38">
            <v>-85.67</v>
          </cell>
          <cell r="BD38">
            <v>-36.05</v>
          </cell>
          <cell r="BF38">
            <v>164.48</v>
          </cell>
        </row>
        <row r="39">
          <cell r="AX39">
            <v>103.22</v>
          </cell>
          <cell r="AY39">
            <v>-102.44</v>
          </cell>
          <cell r="BB39">
            <v>-85.67</v>
          </cell>
          <cell r="BD39">
            <v>-36.05</v>
          </cell>
          <cell r="BF39">
            <v>164.48</v>
          </cell>
        </row>
        <row r="40">
          <cell r="AX40">
            <v>103.22</v>
          </cell>
          <cell r="AY40">
            <v>-102.44</v>
          </cell>
          <cell r="BB40">
            <v>-85.67</v>
          </cell>
          <cell r="BD40">
            <v>-36.05</v>
          </cell>
          <cell r="BF40">
            <v>164.48</v>
          </cell>
        </row>
        <row r="41">
          <cell r="AX41">
            <v>103.22</v>
          </cell>
          <cell r="AY41">
            <v>-102.44</v>
          </cell>
          <cell r="BB41">
            <v>-85.67</v>
          </cell>
          <cell r="BD41">
            <v>-36.05</v>
          </cell>
          <cell r="BF41">
            <v>164.48</v>
          </cell>
        </row>
        <row r="42">
          <cell r="AX42">
            <v>103.22</v>
          </cell>
          <cell r="AY42">
            <v>-102.44</v>
          </cell>
          <cell r="BB42">
            <v>-85.67</v>
          </cell>
          <cell r="BD42">
            <v>-36.05</v>
          </cell>
          <cell r="BF42">
            <v>164.48</v>
          </cell>
        </row>
        <row r="43">
          <cell r="AX43">
            <v>103.22</v>
          </cell>
          <cell r="AY43">
            <v>-102.44</v>
          </cell>
          <cell r="BB43">
            <v>-85.67</v>
          </cell>
          <cell r="BD43">
            <v>-36.05</v>
          </cell>
          <cell r="BF43">
            <v>164.48</v>
          </cell>
        </row>
        <row r="44">
          <cell r="AX44">
            <v>103.22</v>
          </cell>
          <cell r="AY44">
            <v>-102.44</v>
          </cell>
          <cell r="BB44">
            <v>-85.67</v>
          </cell>
          <cell r="BD44">
            <v>-36.05</v>
          </cell>
          <cell r="BF44">
            <v>164.48</v>
          </cell>
        </row>
        <row r="45">
          <cell r="AX45">
            <v>103.22</v>
          </cell>
          <cell r="AY45">
            <v>-102.44</v>
          </cell>
          <cell r="BB45">
            <v>-85.67</v>
          </cell>
          <cell r="BD45">
            <v>-36.05</v>
          </cell>
          <cell r="BF45">
            <v>164.48</v>
          </cell>
        </row>
        <row r="46">
          <cell r="AX46">
            <v>103.22</v>
          </cell>
          <cell r="AY46">
            <v>-102.44</v>
          </cell>
          <cell r="BB46">
            <v>-85.67</v>
          </cell>
          <cell r="BD46">
            <v>-36.05</v>
          </cell>
          <cell r="BF46">
            <v>164.48</v>
          </cell>
        </row>
        <row r="47">
          <cell r="AX47">
            <v>103.22</v>
          </cell>
          <cell r="AY47">
            <v>-102.44</v>
          </cell>
          <cell r="BB47">
            <v>-85.67</v>
          </cell>
          <cell r="BD47">
            <v>-36.05</v>
          </cell>
          <cell r="BF47">
            <v>164.48</v>
          </cell>
        </row>
        <row r="48">
          <cell r="AX48">
            <v>103.22</v>
          </cell>
          <cell r="AY48">
            <v>-102.44</v>
          </cell>
          <cell r="BB48">
            <v>-85.67</v>
          </cell>
          <cell r="BD48">
            <v>-36.05</v>
          </cell>
          <cell r="BF48">
            <v>164.48</v>
          </cell>
        </row>
        <row r="49">
          <cell r="AX49">
            <v>103.22</v>
          </cell>
          <cell r="AY49">
            <v>-102.44</v>
          </cell>
          <cell r="BB49">
            <v>-85.67</v>
          </cell>
          <cell r="BD49">
            <v>-36.05</v>
          </cell>
          <cell r="BF49">
            <v>164.48</v>
          </cell>
        </row>
        <row r="50">
          <cell r="AX50">
            <v>52.57</v>
          </cell>
          <cell r="AY50">
            <v>-102.44</v>
          </cell>
          <cell r="BB50">
            <v>-85.67</v>
          </cell>
          <cell r="BD50">
            <v>-36.05</v>
          </cell>
          <cell r="BF50">
            <v>164.48</v>
          </cell>
        </row>
        <row r="51">
          <cell r="AX51">
            <v>52.57</v>
          </cell>
          <cell r="AY51">
            <v>-102.44</v>
          </cell>
          <cell r="BB51">
            <v>-85.67</v>
          </cell>
          <cell r="BD51">
            <v>-36.05</v>
          </cell>
          <cell r="BF51">
            <v>164.48</v>
          </cell>
        </row>
        <row r="52">
          <cell r="AX52">
            <v>52.57</v>
          </cell>
          <cell r="AY52">
            <v>-102.44</v>
          </cell>
          <cell r="BB52">
            <v>-85.67</v>
          </cell>
          <cell r="BD52">
            <v>-36.05</v>
          </cell>
          <cell r="BF52">
            <v>164.48</v>
          </cell>
        </row>
        <row r="53">
          <cell r="AX53">
            <v>52.57</v>
          </cell>
          <cell r="AY53">
            <v>-102.44</v>
          </cell>
          <cell r="BB53">
            <v>-85.67</v>
          </cell>
          <cell r="BD53">
            <v>-36.05</v>
          </cell>
          <cell r="BF53">
            <v>164.48</v>
          </cell>
        </row>
        <row r="54">
          <cell r="AX54">
            <v>52.57</v>
          </cell>
          <cell r="AY54">
            <v>-102.44</v>
          </cell>
          <cell r="BB54">
            <v>-85.67</v>
          </cell>
          <cell r="BD54">
            <v>-36.05</v>
          </cell>
          <cell r="BF54">
            <v>164.48</v>
          </cell>
        </row>
        <row r="55">
          <cell r="AX55">
            <v>52.57</v>
          </cell>
          <cell r="AY55">
            <v>-102.44</v>
          </cell>
          <cell r="BB55">
            <v>-85.67</v>
          </cell>
          <cell r="BD55">
            <v>-36.05</v>
          </cell>
          <cell r="BF55">
            <v>164.48</v>
          </cell>
        </row>
        <row r="56">
          <cell r="AX56">
            <v>52.57</v>
          </cell>
          <cell r="AY56">
            <v>-102.44</v>
          </cell>
          <cell r="BB56">
            <v>-85.67</v>
          </cell>
          <cell r="BD56">
            <v>-36.05</v>
          </cell>
          <cell r="BF56">
            <v>164.48</v>
          </cell>
        </row>
        <row r="57">
          <cell r="AX57">
            <v>52.57</v>
          </cell>
          <cell r="AY57">
            <v>-102.44</v>
          </cell>
          <cell r="BB57">
            <v>-85.67</v>
          </cell>
          <cell r="BD57">
            <v>-36.05</v>
          </cell>
          <cell r="BF57">
            <v>164.48</v>
          </cell>
        </row>
        <row r="58">
          <cell r="AX58">
            <v>52.57</v>
          </cell>
          <cell r="AY58">
            <v>-102.44</v>
          </cell>
          <cell r="BB58">
            <v>-85.67</v>
          </cell>
          <cell r="BD58">
            <v>-36.05</v>
          </cell>
          <cell r="BF58">
            <v>164.48</v>
          </cell>
        </row>
        <row r="59">
          <cell r="AX59">
            <v>52.57</v>
          </cell>
          <cell r="AY59">
            <v>-102.44</v>
          </cell>
          <cell r="BB59">
            <v>-85.67</v>
          </cell>
          <cell r="BD59">
            <v>-36.05</v>
          </cell>
          <cell r="BF59">
            <v>164.48</v>
          </cell>
        </row>
        <row r="60">
          <cell r="AX60">
            <v>52.57</v>
          </cell>
          <cell r="AY60">
            <v>-102.44</v>
          </cell>
          <cell r="BB60">
            <v>-85.67</v>
          </cell>
          <cell r="BD60">
            <v>-36.05</v>
          </cell>
          <cell r="BF60">
            <v>164.48</v>
          </cell>
        </row>
        <row r="61">
          <cell r="AX61">
            <v>52.57</v>
          </cell>
          <cell r="AY61">
            <v>-102.44</v>
          </cell>
          <cell r="BB61">
            <v>-85.67</v>
          </cell>
          <cell r="BD61">
            <v>-36.05</v>
          </cell>
          <cell r="BF61">
            <v>164.48</v>
          </cell>
        </row>
        <row r="62">
          <cell r="AX62">
            <v>52.57</v>
          </cell>
          <cell r="AY62">
            <v>-101.21</v>
          </cell>
          <cell r="BB62">
            <v>-84.86</v>
          </cell>
          <cell r="BD62">
            <v>-36.05</v>
          </cell>
          <cell r="BF62">
            <v>164.48</v>
          </cell>
        </row>
        <row r="63">
          <cell r="AX63">
            <v>52.57</v>
          </cell>
          <cell r="AY63">
            <v>-101.21</v>
          </cell>
          <cell r="BB63">
            <v>-84.86</v>
          </cell>
          <cell r="BD63">
            <v>-36.05</v>
          </cell>
          <cell r="BF63">
            <v>164.48</v>
          </cell>
        </row>
        <row r="64">
          <cell r="AX64">
            <v>52.57</v>
          </cell>
          <cell r="AY64">
            <v>-101.21</v>
          </cell>
          <cell r="BB64">
            <v>-84.86</v>
          </cell>
          <cell r="BD64">
            <v>-36.05</v>
          </cell>
          <cell r="BF64">
            <v>164.48</v>
          </cell>
        </row>
        <row r="65">
          <cell r="AX65">
            <v>52.57</v>
          </cell>
          <cell r="AY65">
            <v>-101.21</v>
          </cell>
          <cell r="BB65">
            <v>-84.86</v>
          </cell>
          <cell r="BD65">
            <v>-36.05</v>
          </cell>
          <cell r="BF65">
            <v>164.48</v>
          </cell>
        </row>
        <row r="66">
          <cell r="AX66">
            <v>52.57</v>
          </cell>
          <cell r="AY66">
            <v>-101.21</v>
          </cell>
          <cell r="BB66">
            <v>-84.86</v>
          </cell>
          <cell r="BD66">
            <v>-36.05</v>
          </cell>
          <cell r="BF66">
            <v>164.48</v>
          </cell>
        </row>
        <row r="67">
          <cell r="AX67">
            <v>52.57</v>
          </cell>
          <cell r="AY67">
            <v>-101.21</v>
          </cell>
          <cell r="BB67">
            <v>-84.86</v>
          </cell>
          <cell r="BD67">
            <v>-36.05</v>
          </cell>
          <cell r="BF67">
            <v>164.48</v>
          </cell>
        </row>
        <row r="68">
          <cell r="AX68">
            <v>52.57</v>
          </cell>
          <cell r="AY68">
            <v>-101.21</v>
          </cell>
          <cell r="BB68">
            <v>-84.86</v>
          </cell>
          <cell r="BD68">
            <v>-36.05</v>
          </cell>
          <cell r="BF68">
            <v>164.48</v>
          </cell>
        </row>
        <row r="69">
          <cell r="AX69">
            <v>52.57</v>
          </cell>
          <cell r="AY69">
            <v>-101.21</v>
          </cell>
          <cell r="BB69">
            <v>-84.86</v>
          </cell>
          <cell r="BD69">
            <v>-36.05</v>
          </cell>
          <cell r="BF69">
            <v>164.48</v>
          </cell>
        </row>
        <row r="70">
          <cell r="AX70">
            <v>52.57</v>
          </cell>
          <cell r="AY70">
            <v>-101.21</v>
          </cell>
          <cell r="BB70">
            <v>-84.86</v>
          </cell>
          <cell r="BD70">
            <v>-36.05</v>
          </cell>
          <cell r="BF70">
            <v>164.48</v>
          </cell>
        </row>
        <row r="71">
          <cell r="AX71">
            <v>52.57</v>
          </cell>
          <cell r="AY71">
            <v>-101.21</v>
          </cell>
          <cell r="BB71">
            <v>-84.86</v>
          </cell>
          <cell r="BD71">
            <v>-36.05</v>
          </cell>
          <cell r="BF71">
            <v>164.48</v>
          </cell>
        </row>
        <row r="72">
          <cell r="AX72">
            <v>52.57</v>
          </cell>
          <cell r="AY72">
            <v>-101.21</v>
          </cell>
          <cell r="BB72">
            <v>-84.86</v>
          </cell>
          <cell r="BD72">
            <v>-36.05</v>
          </cell>
          <cell r="BF72">
            <v>164.48</v>
          </cell>
        </row>
        <row r="73">
          <cell r="AX73">
            <v>52.57</v>
          </cell>
          <cell r="AY73">
            <v>-101.21</v>
          </cell>
          <cell r="BB73">
            <v>-84.86</v>
          </cell>
          <cell r="BD73">
            <v>-36.05</v>
          </cell>
          <cell r="BF73">
            <v>164.48</v>
          </cell>
        </row>
        <row r="74">
          <cell r="AX74">
            <v>52.57</v>
          </cell>
          <cell r="AY74">
            <v>-101.21</v>
          </cell>
          <cell r="BB74">
            <v>-84.86</v>
          </cell>
          <cell r="BD74">
            <v>-36.05</v>
          </cell>
          <cell r="BF74">
            <v>164.48</v>
          </cell>
        </row>
        <row r="75">
          <cell r="AX75">
            <v>52.57</v>
          </cell>
          <cell r="AY75">
            <v>-101.21</v>
          </cell>
          <cell r="BB75">
            <v>-84.86</v>
          </cell>
          <cell r="BD75">
            <v>-36.05</v>
          </cell>
          <cell r="BF75">
            <v>164.48</v>
          </cell>
        </row>
        <row r="76">
          <cell r="AX76">
            <v>52.57</v>
          </cell>
          <cell r="AY76">
            <v>-101.21</v>
          </cell>
          <cell r="BB76">
            <v>-84.86</v>
          </cell>
          <cell r="BD76">
            <v>-36.05</v>
          </cell>
          <cell r="BF76">
            <v>164.48</v>
          </cell>
        </row>
        <row r="77">
          <cell r="AX77">
            <v>52.57</v>
          </cell>
          <cell r="AY77">
            <v>-101.21</v>
          </cell>
          <cell r="BB77">
            <v>-84.86</v>
          </cell>
          <cell r="BD77">
            <v>-36.05</v>
          </cell>
          <cell r="BF77">
            <v>164.48</v>
          </cell>
        </row>
        <row r="78">
          <cell r="AX78">
            <v>52.57</v>
          </cell>
          <cell r="AY78">
            <v>-102.54</v>
          </cell>
          <cell r="BB78">
            <v>-85.78</v>
          </cell>
          <cell r="BD78">
            <v>-36.05</v>
          </cell>
          <cell r="BF78">
            <v>164.48</v>
          </cell>
        </row>
        <row r="79">
          <cell r="AX79">
            <v>52.57</v>
          </cell>
          <cell r="AY79">
            <v>-102.54</v>
          </cell>
          <cell r="BB79">
            <v>-85.78</v>
          </cell>
          <cell r="BD79">
            <v>-36.05</v>
          </cell>
          <cell r="BF79">
            <v>164.48</v>
          </cell>
        </row>
        <row r="80">
          <cell r="AX80">
            <v>52.57</v>
          </cell>
          <cell r="AY80">
            <v>-102.54</v>
          </cell>
          <cell r="BB80">
            <v>-85.78</v>
          </cell>
          <cell r="BD80">
            <v>-36.05</v>
          </cell>
          <cell r="BF80">
            <v>164.48</v>
          </cell>
        </row>
        <row r="81">
          <cell r="AX81">
            <v>52.57</v>
          </cell>
          <cell r="AY81">
            <v>-102.54</v>
          </cell>
          <cell r="BB81">
            <v>-85.78</v>
          </cell>
          <cell r="BD81">
            <v>-36.05</v>
          </cell>
          <cell r="BF81">
            <v>164.48</v>
          </cell>
        </row>
        <row r="82">
          <cell r="AX82">
            <v>52.57</v>
          </cell>
          <cell r="AY82">
            <v>-102.54</v>
          </cell>
          <cell r="BB82">
            <v>-85.78</v>
          </cell>
          <cell r="BD82">
            <v>-36.05</v>
          </cell>
          <cell r="BF82">
            <v>164.48</v>
          </cell>
        </row>
        <row r="83">
          <cell r="AX83">
            <v>52.57</v>
          </cell>
          <cell r="AY83">
            <v>-102.54</v>
          </cell>
          <cell r="BB83">
            <v>-85.78</v>
          </cell>
          <cell r="BD83">
            <v>-36.05</v>
          </cell>
          <cell r="BF83">
            <v>164.48</v>
          </cell>
        </row>
        <row r="84">
          <cell r="AX84">
            <v>52.57</v>
          </cell>
          <cell r="AY84">
            <v>-102.54</v>
          </cell>
          <cell r="BB84">
            <v>-85.78</v>
          </cell>
          <cell r="BD84">
            <v>-36.05</v>
          </cell>
          <cell r="BF84">
            <v>164.48</v>
          </cell>
        </row>
        <row r="85">
          <cell r="AX85">
            <v>52.57</v>
          </cell>
          <cell r="AY85">
            <v>-102.54</v>
          </cell>
          <cell r="BB85">
            <v>-85.78</v>
          </cell>
          <cell r="BD85">
            <v>-36.05</v>
          </cell>
          <cell r="BF85">
            <v>164.48</v>
          </cell>
        </row>
        <row r="86">
          <cell r="AX86">
            <v>52.57</v>
          </cell>
          <cell r="AY86">
            <v>-102.54</v>
          </cell>
          <cell r="BB86">
            <v>-85.78</v>
          </cell>
          <cell r="BD86">
            <v>-36.05</v>
          </cell>
          <cell r="BF86">
            <v>164.48</v>
          </cell>
        </row>
        <row r="87">
          <cell r="AX87">
            <v>52.57</v>
          </cell>
          <cell r="AY87">
            <v>-102.54</v>
          </cell>
          <cell r="BB87">
            <v>-85.78</v>
          </cell>
          <cell r="BD87">
            <v>-36.05</v>
          </cell>
          <cell r="BF87">
            <v>164.48</v>
          </cell>
        </row>
        <row r="88">
          <cell r="AX88">
            <v>52.57</v>
          </cell>
          <cell r="AY88">
            <v>-102.54</v>
          </cell>
          <cell r="BB88">
            <v>-85.78</v>
          </cell>
          <cell r="BD88">
            <v>-36.05</v>
          </cell>
          <cell r="BF88">
            <v>164.48</v>
          </cell>
        </row>
        <row r="89">
          <cell r="AX89">
            <v>52.57</v>
          </cell>
          <cell r="AY89">
            <v>-102.54</v>
          </cell>
          <cell r="BB89">
            <v>-85.78</v>
          </cell>
          <cell r="BD89">
            <v>-36.05</v>
          </cell>
          <cell r="BF89">
            <v>164.48</v>
          </cell>
        </row>
        <row r="90">
          <cell r="AX90">
            <v>52.57</v>
          </cell>
          <cell r="AY90">
            <v>-102.54</v>
          </cell>
          <cell r="BB90">
            <v>-85.78</v>
          </cell>
          <cell r="BD90">
            <v>-36.05</v>
          </cell>
          <cell r="BF90">
            <v>164.48</v>
          </cell>
        </row>
        <row r="91">
          <cell r="AX91">
            <v>52.57</v>
          </cell>
          <cell r="AY91">
            <v>-102.54</v>
          </cell>
          <cell r="BB91">
            <v>-85.78</v>
          </cell>
          <cell r="BD91">
            <v>-36.05</v>
          </cell>
          <cell r="BF91">
            <v>164.48</v>
          </cell>
        </row>
        <row r="92">
          <cell r="AX92">
            <v>52.57</v>
          </cell>
          <cell r="AY92">
            <v>-102.54</v>
          </cell>
          <cell r="BB92">
            <v>-85.78</v>
          </cell>
          <cell r="BD92">
            <v>-36.05</v>
          </cell>
          <cell r="BF92">
            <v>164.48</v>
          </cell>
        </row>
        <row r="93">
          <cell r="AX93">
            <v>52.57</v>
          </cell>
          <cell r="AY93">
            <v>-102.54</v>
          </cell>
          <cell r="BB93">
            <v>-85.78</v>
          </cell>
          <cell r="BD93">
            <v>-36.05</v>
          </cell>
          <cell r="BF93">
            <v>164.48</v>
          </cell>
        </row>
        <row r="94">
          <cell r="AX94">
            <v>52.57</v>
          </cell>
          <cell r="AY94">
            <v>-102.54</v>
          </cell>
          <cell r="BB94">
            <v>-85.78</v>
          </cell>
          <cell r="BD94">
            <v>-36.05</v>
          </cell>
          <cell r="BF94">
            <v>164.48</v>
          </cell>
        </row>
        <row r="95">
          <cell r="AX95">
            <v>52.57</v>
          </cell>
          <cell r="AY95">
            <v>-102.54</v>
          </cell>
          <cell r="BB95">
            <v>-85.78</v>
          </cell>
          <cell r="BD95">
            <v>-36.05</v>
          </cell>
          <cell r="BF95">
            <v>164.48</v>
          </cell>
        </row>
        <row r="96">
          <cell r="AX96">
            <v>52.57</v>
          </cell>
          <cell r="AY96">
            <v>-102.54</v>
          </cell>
          <cell r="BB96">
            <v>-85.78</v>
          </cell>
          <cell r="BD96">
            <v>-36.05</v>
          </cell>
          <cell r="BF96">
            <v>164.48</v>
          </cell>
        </row>
        <row r="97">
          <cell r="AX97">
            <v>52.57</v>
          </cell>
          <cell r="AY97">
            <v>-102.54</v>
          </cell>
          <cell r="BB97">
            <v>-85.78</v>
          </cell>
          <cell r="BD97">
            <v>-36.05</v>
          </cell>
          <cell r="BF97">
            <v>164.48</v>
          </cell>
        </row>
        <row r="98">
          <cell r="AX98">
            <v>52.57</v>
          </cell>
          <cell r="AY98">
            <v>-102.54</v>
          </cell>
          <cell r="BB98">
            <v>-85.78</v>
          </cell>
          <cell r="BD98">
            <v>-36.05</v>
          </cell>
          <cell r="BF98">
            <v>164.48</v>
          </cell>
        </row>
        <row r="99">
          <cell r="AX99">
            <v>52.57</v>
          </cell>
          <cell r="AY99">
            <v>-102.54</v>
          </cell>
          <cell r="BB99">
            <v>-85.78</v>
          </cell>
          <cell r="BD99">
            <v>-36.05</v>
          </cell>
          <cell r="BF99">
            <v>164.48</v>
          </cell>
        </row>
        <row r="100">
          <cell r="AX100">
            <v>52.57</v>
          </cell>
          <cell r="AY100">
            <v>-102.54</v>
          </cell>
          <cell r="BB100">
            <v>-85.78</v>
          </cell>
          <cell r="BD100">
            <v>-36.05</v>
          </cell>
          <cell r="BF100">
            <v>164.48</v>
          </cell>
        </row>
        <row r="101">
          <cell r="AX101">
            <v>52.57</v>
          </cell>
          <cell r="AY101">
            <v>-102.54</v>
          </cell>
          <cell r="BB101">
            <v>-85.78</v>
          </cell>
          <cell r="BD101">
            <v>-36.05</v>
          </cell>
          <cell r="BF101">
            <v>164.48</v>
          </cell>
        </row>
        <row r="102">
          <cell r="AX102">
            <v>153.86</v>
          </cell>
          <cell r="AY102">
            <v>-102.54</v>
          </cell>
          <cell r="BB102">
            <v>-85.78</v>
          </cell>
          <cell r="BD102">
            <v>-36.05</v>
          </cell>
          <cell r="BF102">
            <v>164.48</v>
          </cell>
        </row>
        <row r="103">
          <cell r="AX103">
            <v>153.86</v>
          </cell>
          <cell r="AY103">
            <v>-102.54</v>
          </cell>
          <cell r="BB103">
            <v>-85.78</v>
          </cell>
          <cell r="BD103">
            <v>-36.05</v>
          </cell>
          <cell r="BF103">
            <v>164.48</v>
          </cell>
        </row>
        <row r="104">
          <cell r="AX104">
            <v>153.86</v>
          </cell>
          <cell r="AY104">
            <v>-102.54</v>
          </cell>
          <cell r="BB104">
            <v>-85.78</v>
          </cell>
          <cell r="BD104">
            <v>-36.05</v>
          </cell>
          <cell r="BF104">
            <v>164.48</v>
          </cell>
        </row>
        <row r="105">
          <cell r="AX105">
            <v>153.86</v>
          </cell>
          <cell r="AY105">
            <v>-102.54</v>
          </cell>
          <cell r="BB105">
            <v>-85.78</v>
          </cell>
          <cell r="BD105">
            <v>-36.05</v>
          </cell>
          <cell r="BF105">
            <v>164.48</v>
          </cell>
        </row>
      </sheetData>
      <sheetData sheetId="1">
        <row r="10">
          <cell r="I10">
            <v>8.92</v>
          </cell>
          <cell r="J10">
            <v>4.1925</v>
          </cell>
          <cell r="AC10">
            <v>41099</v>
          </cell>
          <cell r="AD10">
            <v>0.6715277777777778</v>
          </cell>
          <cell r="AE10" t="str">
            <v>DUE TO S/H STEAM TEMP. LOW</v>
          </cell>
          <cell r="AF10">
            <v>41099</v>
          </cell>
          <cell r="AG10">
            <v>0.9930555555555555</v>
          </cell>
        </row>
        <row r="11">
          <cell r="I11">
            <v>9.89</v>
          </cell>
          <cell r="AC11">
            <v>41075</v>
          </cell>
          <cell r="AD11">
            <v>0.1826388888888889</v>
          </cell>
          <cell r="AE11" t="str">
            <v>AOH</v>
          </cell>
          <cell r="AF11">
            <v>41092</v>
          </cell>
          <cell r="AG11" t="str">
            <v>04:00</v>
          </cell>
        </row>
        <row r="12">
          <cell r="I12">
            <v>0.25</v>
          </cell>
          <cell r="AC12">
            <v>41106</v>
          </cell>
          <cell r="AD12">
            <v>0.049305555555555554</v>
          </cell>
          <cell r="AE12" t="str">
            <v>HFO LINE LKG.</v>
          </cell>
          <cell r="AF12" t="str">
            <v>-</v>
          </cell>
          <cell r="AG12" t="str">
            <v>-</v>
          </cell>
        </row>
        <row r="13">
          <cell r="I13">
            <v>9.19</v>
          </cell>
          <cell r="AC13">
            <v>41100</v>
          </cell>
          <cell r="AD13">
            <v>0.5194444444444445</v>
          </cell>
          <cell r="AE13" t="str">
            <v>DUE TO S/H STEAM TEMP. LOW</v>
          </cell>
          <cell r="AF13">
            <v>41100</v>
          </cell>
          <cell r="AG13">
            <v>0.5833333333333334</v>
          </cell>
        </row>
        <row r="15">
          <cell r="J15">
            <v>2.67222</v>
          </cell>
          <cell r="AC15">
            <v>41076</v>
          </cell>
          <cell r="AD15" t="str">
            <v>08:55</v>
          </cell>
          <cell r="AE15" t="str">
            <v>DUE TO COAL PROBLEM &amp; FURTHER TAKEN ON AOH</v>
          </cell>
          <cell r="AF15" t="str">
            <v>-</v>
          </cell>
          <cell r="AG15" t="str">
            <v>-</v>
          </cell>
        </row>
        <row r="16">
          <cell r="I16">
            <v>21.03</v>
          </cell>
          <cell r="AC16">
            <v>41095</v>
          </cell>
          <cell r="AD16">
            <v>0.84375</v>
          </cell>
          <cell r="AE16" t="str">
            <v>DUE TO JAM IN AIR HEATER MOTOR</v>
          </cell>
          <cell r="AF16">
            <v>41096</v>
          </cell>
          <cell r="AG16" t="str">
            <v>08:05</v>
          </cell>
        </row>
        <row r="18">
          <cell r="I18">
            <v>49.7</v>
          </cell>
          <cell r="J18">
            <v>9.73</v>
          </cell>
          <cell r="AC18">
            <v>41092</v>
          </cell>
          <cell r="AD18" t="str">
            <v>04:25</v>
          </cell>
          <cell r="AE18" t="str">
            <v>DUE TO LTSH TUBE LEAKAGE.</v>
          </cell>
          <cell r="AF18">
            <v>41092</v>
          </cell>
          <cell r="AG18">
            <v>0.9666666666666667</v>
          </cell>
        </row>
        <row r="19">
          <cell r="I19">
            <v>50.1</v>
          </cell>
          <cell r="AC19">
            <v>41080</v>
          </cell>
          <cell r="AD19">
            <v>0.5604166666666667</v>
          </cell>
          <cell r="AE19" t="str">
            <v>6.6 KV UNIT BUS E/F</v>
          </cell>
          <cell r="AF19">
            <v>41080</v>
          </cell>
          <cell r="AG19">
            <v>0.6451388888888888</v>
          </cell>
        </row>
        <row r="21">
          <cell r="I21">
            <v>45.8</v>
          </cell>
          <cell r="J21">
            <v>8.51</v>
          </cell>
          <cell r="AC21">
            <v>41102</v>
          </cell>
          <cell r="AD21">
            <v>0.8201388888888889</v>
          </cell>
          <cell r="AE21" t="str">
            <v>DUE TO ECONOMIZER TUBE LEAKAGE</v>
          </cell>
          <cell r="AF21">
            <v>41103</v>
          </cell>
          <cell r="AG21">
            <v>0.4166666666666667</v>
          </cell>
        </row>
        <row r="22">
          <cell r="I22">
            <v>46</v>
          </cell>
          <cell r="AC22">
            <v>41096</v>
          </cell>
          <cell r="AD22">
            <v>0.80625</v>
          </cell>
          <cell r="AE22" t="str">
            <v>BOILER TUBE LKG.</v>
          </cell>
          <cell r="AF22">
            <v>41097</v>
          </cell>
          <cell r="AG22">
            <v>0.8340277777777777</v>
          </cell>
        </row>
        <row r="24">
          <cell r="I24">
            <v>61</v>
          </cell>
          <cell r="J24">
            <v>4.453</v>
          </cell>
          <cell r="AC24">
            <v>41097</v>
          </cell>
          <cell r="AD24" t="str">
            <v>01:41</v>
          </cell>
          <cell r="AE24" t="str">
            <v>DUE TO FLAME FAILURE</v>
          </cell>
          <cell r="AF24">
            <v>41097</v>
          </cell>
          <cell r="AG24" t="str">
            <v>03:32</v>
          </cell>
        </row>
        <row r="25">
          <cell r="I25">
            <v>49.74</v>
          </cell>
          <cell r="J25">
            <v>3.983</v>
          </cell>
          <cell r="AC25">
            <v>41065</v>
          </cell>
          <cell r="AD25">
            <v>0.6305555555555555</v>
          </cell>
          <cell r="AE25" t="str">
            <v>DUE TO ELECTRICAL FAULT</v>
          </cell>
          <cell r="AF25">
            <v>41065</v>
          </cell>
          <cell r="AG25">
            <v>0.7298611111111111</v>
          </cell>
        </row>
        <row r="47">
          <cell r="I47">
            <v>1.2</v>
          </cell>
          <cell r="J47">
            <v>0.03701</v>
          </cell>
          <cell r="K47">
            <v>0.125</v>
          </cell>
          <cell r="L47">
            <v>351.75</v>
          </cell>
        </row>
        <row r="51">
          <cell r="J51">
            <v>0.0089</v>
          </cell>
          <cell r="L51">
            <v>344.42</v>
          </cell>
        </row>
        <row r="52">
          <cell r="I52">
            <v>0.25722</v>
          </cell>
          <cell r="K52" t="str">
            <v>24:00</v>
          </cell>
        </row>
        <row r="59">
          <cell r="I59">
            <v>0.1532</v>
          </cell>
          <cell r="K59" t="str">
            <v>24:00</v>
          </cell>
        </row>
        <row r="78">
          <cell r="I78">
            <v>17.124</v>
          </cell>
        </row>
      </sheetData>
      <sheetData sheetId="3">
        <row r="6">
          <cell r="B6">
            <v>37</v>
          </cell>
        </row>
        <row r="7">
          <cell r="B7">
            <v>37</v>
          </cell>
        </row>
        <row r="8">
          <cell r="B8">
            <v>0</v>
          </cell>
        </row>
        <row r="9">
          <cell r="B9">
            <v>36</v>
          </cell>
        </row>
        <row r="10">
          <cell r="B10">
            <v>0</v>
          </cell>
        </row>
        <row r="11">
          <cell r="B11">
            <v>83</v>
          </cell>
        </row>
        <row r="13">
          <cell r="B13">
            <v>238</v>
          </cell>
        </row>
        <row r="14">
          <cell r="B14">
            <v>208</v>
          </cell>
        </row>
        <row r="16">
          <cell r="B16">
            <v>207</v>
          </cell>
        </row>
        <row r="17">
          <cell r="B17">
            <v>208</v>
          </cell>
        </row>
        <row r="18">
          <cell r="B18">
            <v>193</v>
          </cell>
        </row>
        <row r="19">
          <cell r="B19">
            <v>186</v>
          </cell>
        </row>
        <row r="21">
          <cell r="B21">
            <v>1433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31">
          <cell r="B31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1304</v>
          </cell>
        </row>
        <row r="39">
          <cell r="B39">
            <v>42</v>
          </cell>
        </row>
        <row r="40">
          <cell r="B40">
            <v>281</v>
          </cell>
        </row>
        <row r="41">
          <cell r="B41">
            <v>105</v>
          </cell>
        </row>
        <row r="43">
          <cell r="B43">
            <v>-122</v>
          </cell>
        </row>
        <row r="45">
          <cell r="B45">
            <v>861.98</v>
          </cell>
        </row>
        <row r="46">
          <cell r="B46">
            <v>2635.98</v>
          </cell>
        </row>
        <row r="47">
          <cell r="B47">
            <v>1</v>
          </cell>
        </row>
        <row r="48">
          <cell r="B48">
            <v>2636.98</v>
          </cell>
        </row>
        <row r="50">
          <cell r="B50">
            <v>2554</v>
          </cell>
        </row>
        <row r="52">
          <cell r="B52">
            <v>0</v>
          </cell>
        </row>
        <row r="53">
          <cell r="B53">
            <v>2554</v>
          </cell>
        </row>
        <row r="54">
          <cell r="A54" t="str">
            <v>MAX DEMAND(MET)  AT 20:00 HRS.</v>
          </cell>
        </row>
        <row r="55">
          <cell r="A55" t="str">
            <v>MIN DEMAND(MET)   AT 14:00 HRS.</v>
          </cell>
        </row>
        <row r="57">
          <cell r="A57" t="str">
            <v>MAX UNRESTRICTED DMD WITH FREQ CORRECTION = 2720MW</v>
          </cell>
        </row>
        <row r="58">
          <cell r="A58" t="str">
            <v>LOAD SHEDDING(IF ANY)</v>
          </cell>
          <cell r="C58" t="str">
            <v> 22MW</v>
          </cell>
        </row>
      </sheetData>
      <sheetData sheetId="8">
        <row r="38">
          <cell r="P38">
            <v>158.1542200000001</v>
          </cell>
        </row>
        <row r="40">
          <cell r="P40">
            <v>593.6491599999999</v>
          </cell>
        </row>
      </sheetData>
      <sheetData sheetId="9">
        <row r="30">
          <cell r="W30">
            <v>2664</v>
          </cell>
          <cell r="AB30">
            <v>2720</v>
          </cell>
        </row>
        <row r="31">
          <cell r="W31">
            <v>2455.2916666666665</v>
          </cell>
        </row>
        <row r="32">
          <cell r="W32">
            <v>2264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25">
      <selection activeCell="H56" sqref="H56"/>
    </sheetView>
  </sheetViews>
  <sheetFormatPr defaultColWidth="9.140625" defaultRowHeight="12.75"/>
  <cols>
    <col min="1" max="1" width="2.140625" style="3" customWidth="1"/>
    <col min="2" max="2" width="37.28125" style="3" bestFit="1" customWidth="1"/>
    <col min="3" max="3" width="9.57421875" style="3" customWidth="1"/>
    <col min="4" max="4" width="7.57421875" style="3" customWidth="1"/>
    <col min="5" max="5" width="11.140625" style="3" customWidth="1"/>
    <col min="6" max="6" width="8.00390625" style="3" customWidth="1"/>
    <col min="7" max="7" width="11.28125" style="3" customWidth="1"/>
    <col min="8" max="8" width="7.140625" style="3" customWidth="1"/>
    <col min="9" max="9" width="27.140625" style="3" customWidth="1"/>
    <col min="10" max="10" width="18.421875" style="3" customWidth="1"/>
    <col min="11" max="11" width="13.421875" style="3" bestFit="1" customWidth="1"/>
    <col min="12" max="16384" width="9.140625" style="3" customWidth="1"/>
  </cols>
  <sheetData>
    <row r="1" spans="1:10" ht="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>
      <c r="A2" s="4"/>
      <c r="C2" s="5" t="s">
        <v>1</v>
      </c>
      <c r="D2" s="5"/>
      <c r="E2" s="5"/>
      <c r="F2" s="5"/>
      <c r="G2" s="5"/>
      <c r="H2" s="5"/>
      <c r="I2" s="5"/>
      <c r="J2" s="5"/>
    </row>
    <row r="3" spans="1:10" ht="16.5" thickBot="1">
      <c r="A3" s="6" t="s">
        <v>2</v>
      </c>
      <c r="B3" s="6"/>
      <c r="C3" s="6"/>
      <c r="D3" s="6"/>
      <c r="E3" s="6"/>
      <c r="F3" s="6"/>
      <c r="G3" s="6"/>
      <c r="H3" s="6"/>
      <c r="I3" s="7" t="s">
        <v>3</v>
      </c>
      <c r="J3" s="8">
        <f>'[1]HRLY'!P7+1</f>
        <v>41106</v>
      </c>
    </row>
    <row r="4" spans="1:10" ht="48.75" customHeight="1" thickBot="1">
      <c r="A4" s="9" t="s">
        <v>4</v>
      </c>
      <c r="B4" s="10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9</v>
      </c>
      <c r="I4" s="12" t="s">
        <v>11</v>
      </c>
      <c r="J4" s="13"/>
    </row>
    <row r="5" spans="1:10" ht="13.5" customHeight="1">
      <c r="A5" s="9"/>
      <c r="B5" s="14" t="s">
        <v>12</v>
      </c>
      <c r="C5" s="15">
        <v>50</v>
      </c>
      <c r="D5" s="16">
        <f>'[1]DEMAND'!B6</f>
        <v>37</v>
      </c>
      <c r="E5" s="17">
        <f>'[1]ENERGY'!AC10</f>
        <v>41099</v>
      </c>
      <c r="F5" s="18">
        <f>'[1]ENERGY'!AD10</f>
        <v>0.6715277777777778</v>
      </c>
      <c r="G5" s="17">
        <f>'[1]ENERGY'!AF10</f>
        <v>41099</v>
      </c>
      <c r="H5" s="18">
        <f>'[1]ENERGY'!AG10</f>
        <v>0.9930555555555555</v>
      </c>
      <c r="I5" s="19" t="str">
        <f>'[1]ENERGY'!AE10</f>
        <v>DUE TO S/H STEAM TEMP. LOW</v>
      </c>
      <c r="J5" s="20"/>
    </row>
    <row r="6" spans="1:10" ht="13.5" customHeight="1">
      <c r="A6" s="1"/>
      <c r="B6" s="21" t="s">
        <v>13</v>
      </c>
      <c r="C6" s="22">
        <v>50</v>
      </c>
      <c r="D6" s="23">
        <f>'[1]DEMAND'!B7</f>
        <v>37</v>
      </c>
      <c r="E6" s="24">
        <f>'[1]ENERGY'!AC11</f>
        <v>41075</v>
      </c>
      <c r="F6" s="25">
        <f>'[1]ENERGY'!AD11</f>
        <v>0.1826388888888889</v>
      </c>
      <c r="G6" s="24">
        <f>'[1]ENERGY'!AF11</f>
        <v>41092</v>
      </c>
      <c r="H6" s="25" t="str">
        <f>'[1]ENERGY'!AG11</f>
        <v>04:00</v>
      </c>
      <c r="I6" s="26" t="str">
        <f>'[1]ENERGY'!AE11</f>
        <v>AOH</v>
      </c>
      <c r="J6" s="27"/>
    </row>
    <row r="7" spans="1:10" ht="13.5" customHeight="1">
      <c r="A7" s="1"/>
      <c r="B7" s="21" t="s">
        <v>14</v>
      </c>
      <c r="C7" s="22">
        <v>50</v>
      </c>
      <c r="D7" s="23">
        <f>'[1]DEMAND'!B8</f>
        <v>0</v>
      </c>
      <c r="E7" s="24">
        <f>'[1]ENERGY'!AC12</f>
        <v>41106</v>
      </c>
      <c r="F7" s="25">
        <f>'[1]ENERGY'!AD12</f>
        <v>0.049305555555555554</v>
      </c>
      <c r="G7" s="24" t="str">
        <f>'[1]ENERGY'!AF12</f>
        <v>-</v>
      </c>
      <c r="H7" s="25" t="str">
        <f>'[1]ENERGY'!AG12</f>
        <v>-</v>
      </c>
      <c r="I7" s="26" t="str">
        <f>'[1]ENERGY'!AE12</f>
        <v>HFO LINE LKG.</v>
      </c>
      <c r="J7" s="27"/>
    </row>
    <row r="8" spans="1:10" ht="13.5" customHeight="1">
      <c r="A8" s="1"/>
      <c r="B8" s="21" t="s">
        <v>15</v>
      </c>
      <c r="C8" s="22">
        <v>50</v>
      </c>
      <c r="D8" s="23">
        <f>'[1]DEMAND'!B9</f>
        <v>36</v>
      </c>
      <c r="E8" s="24">
        <f>'[1]ENERGY'!AC13</f>
        <v>41100</v>
      </c>
      <c r="F8" s="25">
        <f>'[1]ENERGY'!AD13</f>
        <v>0.5194444444444445</v>
      </c>
      <c r="G8" s="24">
        <f>'[1]ENERGY'!AF13</f>
        <v>41100</v>
      </c>
      <c r="H8" s="25">
        <f>'[1]ENERGY'!AG13</f>
        <v>0.5833333333333334</v>
      </c>
      <c r="I8" s="26" t="str">
        <f>'[1]ENERGY'!AE13</f>
        <v>DUE TO S/H STEAM TEMP. LOW</v>
      </c>
      <c r="J8" s="27"/>
    </row>
    <row r="9" spans="1:10" ht="13.5" customHeight="1">
      <c r="A9" s="1"/>
      <c r="B9" s="21" t="s">
        <v>16</v>
      </c>
      <c r="C9" s="22">
        <v>120</v>
      </c>
      <c r="D9" s="28">
        <f>'[1]DEMAND'!B10</f>
        <v>0</v>
      </c>
      <c r="E9" s="24">
        <f>'[1]ENERGY'!AC15</f>
        <v>41076</v>
      </c>
      <c r="F9" s="25" t="str">
        <f>'[1]ENERGY'!AD15</f>
        <v>08:55</v>
      </c>
      <c r="G9" s="24" t="str">
        <f>'[1]ENERGY'!AF15</f>
        <v>-</v>
      </c>
      <c r="H9" s="25" t="str">
        <f>'[1]ENERGY'!AG15</f>
        <v>-</v>
      </c>
      <c r="I9" s="26" t="str">
        <f>'[1]ENERGY'!AE15</f>
        <v>DUE TO COAL PROBLEM &amp; FURTHER TAKEN ON AOH</v>
      </c>
      <c r="J9" s="27"/>
    </row>
    <row r="10" spans="1:10" ht="13.5" customHeight="1">
      <c r="A10" s="1"/>
      <c r="B10" s="21" t="s">
        <v>17</v>
      </c>
      <c r="C10" s="22">
        <v>120</v>
      </c>
      <c r="D10" s="28">
        <f>'[1]DEMAND'!B11</f>
        <v>83</v>
      </c>
      <c r="E10" s="24">
        <f>'[1]ENERGY'!AC16</f>
        <v>41095</v>
      </c>
      <c r="F10" s="25">
        <f>'[1]ENERGY'!AD16</f>
        <v>0.84375</v>
      </c>
      <c r="G10" s="24">
        <f>'[1]ENERGY'!AF16</f>
        <v>41096</v>
      </c>
      <c r="H10" s="25" t="str">
        <f>'[1]ENERGY'!AG16</f>
        <v>08:05</v>
      </c>
      <c r="I10" s="26" t="str">
        <f>'[1]ENERGY'!AE16</f>
        <v>DUE TO JAM IN AIR HEATER MOTOR</v>
      </c>
      <c r="J10" s="27"/>
    </row>
    <row r="11" spans="1:10" ht="13.5" customHeight="1">
      <c r="A11" s="1"/>
      <c r="B11" s="21" t="s">
        <v>18</v>
      </c>
      <c r="C11" s="22">
        <v>250</v>
      </c>
      <c r="D11" s="28">
        <f>'[1]DEMAND'!B13</f>
        <v>238</v>
      </c>
      <c r="E11" s="24">
        <f>'[1]ENERGY'!AC24</f>
        <v>41097</v>
      </c>
      <c r="F11" s="25" t="str">
        <f>'[1]ENERGY'!AD24</f>
        <v>01:41</v>
      </c>
      <c r="G11" s="24">
        <f>'[1]ENERGY'!AF24</f>
        <v>41097</v>
      </c>
      <c r="H11" s="25" t="str">
        <f>'[1]ENERGY'!AG24</f>
        <v>03:32</v>
      </c>
      <c r="I11" s="26" t="str">
        <f>'[1]ENERGY'!AE24</f>
        <v>DUE TO FLAME FAILURE</v>
      </c>
      <c r="J11" s="27"/>
    </row>
    <row r="12" spans="1:10" ht="13.5" customHeight="1">
      <c r="A12" s="1"/>
      <c r="B12" s="21" t="s">
        <v>19</v>
      </c>
      <c r="C12" s="22">
        <v>250</v>
      </c>
      <c r="D12" s="28">
        <f>'[1]DEMAND'!B14</f>
        <v>208</v>
      </c>
      <c r="E12" s="24">
        <f>'[1]ENERGY'!AC25</f>
        <v>41065</v>
      </c>
      <c r="F12" s="25">
        <f>'[1]ENERGY'!AD25</f>
        <v>0.6305555555555555</v>
      </c>
      <c r="G12" s="24">
        <f>'[1]ENERGY'!AF25</f>
        <v>41065</v>
      </c>
      <c r="H12" s="25">
        <f>'[1]ENERGY'!AG25</f>
        <v>0.7298611111111111</v>
      </c>
      <c r="I12" s="26" t="str">
        <f>'[1]ENERGY'!AE25</f>
        <v>DUE TO ELECTRICAL FAULT</v>
      </c>
      <c r="J12" s="27"/>
    </row>
    <row r="13" spans="1:10" ht="13.5" customHeight="1">
      <c r="A13" s="1"/>
      <c r="B13" s="21" t="s">
        <v>20</v>
      </c>
      <c r="C13" s="22">
        <v>210</v>
      </c>
      <c r="D13" s="28">
        <f>'[1]DEMAND'!B16</f>
        <v>207</v>
      </c>
      <c r="E13" s="24">
        <f>'[1]ENERGY'!AC18</f>
        <v>41092</v>
      </c>
      <c r="F13" s="25" t="str">
        <f>'[1]ENERGY'!AD18</f>
        <v>04:25</v>
      </c>
      <c r="G13" s="24">
        <f>'[1]ENERGY'!AF18</f>
        <v>41092</v>
      </c>
      <c r="H13" s="25">
        <f>'[1]ENERGY'!AG18</f>
        <v>0.9666666666666667</v>
      </c>
      <c r="I13" s="26" t="str">
        <f>'[1]ENERGY'!AE18</f>
        <v>DUE TO LTSH TUBE LEAKAGE.</v>
      </c>
      <c r="J13" s="27"/>
    </row>
    <row r="14" spans="1:11" ht="13.5" customHeight="1">
      <c r="A14" s="1"/>
      <c r="B14" s="21" t="s">
        <v>21</v>
      </c>
      <c r="C14" s="22">
        <v>210</v>
      </c>
      <c r="D14" s="28">
        <f>'[1]DEMAND'!B17</f>
        <v>208</v>
      </c>
      <c r="E14" s="24">
        <f>'[1]ENERGY'!AC19</f>
        <v>41080</v>
      </c>
      <c r="F14" s="25">
        <f>'[1]ENERGY'!AD19</f>
        <v>0.5604166666666667</v>
      </c>
      <c r="G14" s="24">
        <f>'[1]ENERGY'!AF19</f>
        <v>41080</v>
      </c>
      <c r="H14" s="25">
        <f>'[1]ENERGY'!AG19</f>
        <v>0.6451388888888888</v>
      </c>
      <c r="I14" s="26" t="str">
        <f>'[1]ENERGY'!AE19</f>
        <v>6.6 KV UNIT BUS E/F</v>
      </c>
      <c r="J14" s="27"/>
      <c r="K14" s="29"/>
    </row>
    <row r="15" spans="1:10" ht="13.5" customHeight="1">
      <c r="A15" s="1"/>
      <c r="B15" s="21" t="s">
        <v>22</v>
      </c>
      <c r="C15" s="22">
        <v>210</v>
      </c>
      <c r="D15" s="28">
        <f>'[1]DEMAND'!B18</f>
        <v>193</v>
      </c>
      <c r="E15" s="24">
        <f>'[1]ENERGY'!AC21</f>
        <v>41102</v>
      </c>
      <c r="F15" s="25">
        <f>'[1]ENERGY'!AD21</f>
        <v>0.8201388888888889</v>
      </c>
      <c r="G15" s="24">
        <f>'[1]ENERGY'!AF21</f>
        <v>41103</v>
      </c>
      <c r="H15" s="25">
        <f>'[1]ENERGY'!AG21</f>
        <v>0.4166666666666667</v>
      </c>
      <c r="I15" s="26" t="str">
        <f>'[1]ENERGY'!AE21</f>
        <v>DUE TO ECONOMIZER TUBE LEAKAGE</v>
      </c>
      <c r="J15" s="27"/>
    </row>
    <row r="16" spans="1:10" ht="13.5" customHeight="1" thickBot="1">
      <c r="A16" s="1"/>
      <c r="B16" s="30" t="s">
        <v>23</v>
      </c>
      <c r="C16" s="31">
        <v>210</v>
      </c>
      <c r="D16" s="32">
        <f>'[1]DEMAND'!B19</f>
        <v>186</v>
      </c>
      <c r="E16" s="33">
        <f>'[1]ENERGY'!AC22</f>
        <v>41096</v>
      </c>
      <c r="F16" s="34">
        <f>'[1]ENERGY'!AD22</f>
        <v>0.80625</v>
      </c>
      <c r="G16" s="33">
        <f>'[1]ENERGY'!AF22</f>
        <v>41097</v>
      </c>
      <c r="H16" s="34">
        <f>'[1]ENERGY'!AG22</f>
        <v>0.8340277777777777</v>
      </c>
      <c r="I16" s="35" t="str">
        <f>'[1]ENERGY'!AE22</f>
        <v>BOILER TUBE LKG.</v>
      </c>
      <c r="J16" s="36"/>
    </row>
    <row r="17" spans="1:10" s="44" customFormat="1" ht="12.75">
      <c r="A17" s="37"/>
      <c r="B17" s="38" t="s">
        <v>24</v>
      </c>
      <c r="C17" s="39">
        <f>SUM(C5:C16)</f>
        <v>1780</v>
      </c>
      <c r="D17" s="39">
        <f>'[1]DEMAND'!B21</f>
        <v>1433</v>
      </c>
      <c r="E17" s="40"/>
      <c r="F17" s="41"/>
      <c r="G17" s="40"/>
      <c r="H17" s="41"/>
      <c r="I17" s="42"/>
      <c r="J17" s="43"/>
    </row>
    <row r="18" spans="1:10" ht="13.5" thickBot="1">
      <c r="A18" s="1"/>
      <c r="B18" s="45"/>
      <c r="C18" s="46"/>
      <c r="D18" s="46"/>
      <c r="E18" s="47" t="s">
        <v>25</v>
      </c>
      <c r="F18" s="48"/>
      <c r="G18" s="49"/>
      <c r="H18" s="49"/>
      <c r="I18" s="50" t="s">
        <v>26</v>
      </c>
      <c r="J18" s="51"/>
    </row>
    <row r="19" spans="1:10" ht="13.5" customHeight="1">
      <c r="A19" s="1"/>
      <c r="B19" s="14" t="s">
        <v>27</v>
      </c>
      <c r="C19" s="15">
        <v>40</v>
      </c>
      <c r="D19" s="16">
        <f>'[1]DEMAND'!B23</f>
        <v>0</v>
      </c>
      <c r="E19" s="52">
        <f>'[1]ENERGY'!I47</f>
        <v>1.2</v>
      </c>
      <c r="F19" s="18"/>
      <c r="G19" s="53"/>
      <c r="H19" s="53"/>
      <c r="I19" s="54">
        <f>'[1]ENERGY'!K47</f>
        <v>0.125</v>
      </c>
      <c r="J19" s="55"/>
    </row>
    <row r="20" spans="1:10" ht="13.5" customHeight="1">
      <c r="A20" s="1"/>
      <c r="B20" s="21" t="s">
        <v>28</v>
      </c>
      <c r="C20" s="22">
        <v>40</v>
      </c>
      <c r="D20" s="28">
        <f>'[1]DEMAND'!B24</f>
        <v>0</v>
      </c>
      <c r="E20" s="56">
        <f>'[1]ENERGY'!I48</f>
        <v>0</v>
      </c>
      <c r="F20" s="57"/>
      <c r="G20" s="58"/>
      <c r="H20" s="58"/>
      <c r="I20" s="59">
        <f>'[1]ENERGY'!K48</f>
        <v>0</v>
      </c>
      <c r="J20" s="60"/>
    </row>
    <row r="21" spans="1:10" ht="13.5" customHeight="1" thickBot="1">
      <c r="A21" s="1"/>
      <c r="B21" s="30" t="s">
        <v>29</v>
      </c>
      <c r="C21" s="31">
        <v>40</v>
      </c>
      <c r="D21" s="32">
        <f>'[1]DEMAND'!B25</f>
        <v>0</v>
      </c>
      <c r="E21" s="61">
        <f>'[1]ENERGY'!I49</f>
        <v>0</v>
      </c>
      <c r="F21" s="62"/>
      <c r="G21" s="63"/>
      <c r="H21" s="63"/>
      <c r="I21" s="64">
        <f>'[1]ENERGY'!K49</f>
        <v>0</v>
      </c>
      <c r="J21" s="65"/>
    </row>
    <row r="22" spans="1:10" ht="13.5" thickBot="1">
      <c r="A22" s="1"/>
      <c r="B22" s="66" t="s">
        <v>30</v>
      </c>
      <c r="C22" s="67">
        <f>SUM(C19:C21)</f>
        <v>120</v>
      </c>
      <c r="D22" s="68">
        <f>'[1]DEMAND'!B26</f>
        <v>0</v>
      </c>
      <c r="E22" s="69">
        <f>SUM(E19:E21)</f>
        <v>1.2</v>
      </c>
      <c r="F22" s="70"/>
      <c r="G22" s="71"/>
      <c r="H22" s="71"/>
      <c r="I22" s="72">
        <f>I21+I20+I19</f>
        <v>0.125</v>
      </c>
      <c r="J22" s="73"/>
    </row>
    <row r="23" spans="1:10" ht="13.5" customHeight="1">
      <c r="A23" s="1"/>
      <c r="B23" s="74" t="s">
        <v>31</v>
      </c>
      <c r="C23" s="75" t="s">
        <v>32</v>
      </c>
      <c r="D23" s="76">
        <f>'[1]ENERGY'!L47</f>
        <v>351.75</v>
      </c>
      <c r="E23" s="75" t="s">
        <v>33</v>
      </c>
      <c r="F23" s="77">
        <v>359.66</v>
      </c>
      <c r="G23" s="75" t="s">
        <v>34</v>
      </c>
      <c r="H23" s="77">
        <v>333.66</v>
      </c>
      <c r="I23" s="78"/>
      <c r="J23" s="79"/>
    </row>
    <row r="24" spans="1:10" ht="13.5" customHeight="1">
      <c r="A24" s="1"/>
      <c r="B24" s="21" t="s">
        <v>35</v>
      </c>
      <c r="C24" s="80">
        <v>10</v>
      </c>
      <c r="D24" s="81">
        <f>'[1]DEMAND'!B31</f>
        <v>0</v>
      </c>
      <c r="E24" s="82">
        <f>SUM('[1]ENERGY'!I51:I54)</f>
        <v>0.25722</v>
      </c>
      <c r="F24" s="83"/>
      <c r="G24" s="80"/>
      <c r="H24" s="83"/>
      <c r="I24" s="59">
        <f>SUM('[1]ENERGY'!K51:K54)</f>
        <v>0</v>
      </c>
      <c r="J24" s="60"/>
    </row>
    <row r="25" spans="1:10" ht="13.5" customHeight="1">
      <c r="A25" s="1"/>
      <c r="B25" s="84" t="s">
        <v>36</v>
      </c>
      <c r="C25" s="80" t="s">
        <v>32</v>
      </c>
      <c r="D25" s="56">
        <f>'[1]ENERGY'!L51</f>
        <v>344.42</v>
      </c>
      <c r="E25" s="85"/>
      <c r="F25" s="85"/>
      <c r="G25" s="85"/>
      <c r="H25" s="85"/>
      <c r="I25" s="85"/>
      <c r="J25" s="86"/>
    </row>
    <row r="26" spans="1:10" ht="13.5" customHeight="1">
      <c r="A26" s="1"/>
      <c r="B26" s="21" t="s">
        <v>37</v>
      </c>
      <c r="C26" s="22">
        <v>7</v>
      </c>
      <c r="D26" s="87">
        <f>'[1]DEMAND'!B34</f>
        <v>0</v>
      </c>
      <c r="E26" s="88">
        <f>'[1]ENERGY'!I56+'[1]ENERGY'!I57</f>
        <v>0</v>
      </c>
      <c r="F26" s="89"/>
      <c r="G26" s="89"/>
      <c r="H26" s="89"/>
      <c r="I26" s="90">
        <f>SUM('[1]ENERGY'!K56:K57)</f>
        <v>0</v>
      </c>
      <c r="J26" s="60"/>
    </row>
    <row r="27" spans="1:10" ht="13.5" customHeight="1">
      <c r="A27" s="1"/>
      <c r="B27" s="21" t="s">
        <v>38</v>
      </c>
      <c r="C27" s="22">
        <f>0.85+0.85</f>
        <v>1.7</v>
      </c>
      <c r="D27" s="91">
        <f>'[1]DEMAND'!B35</f>
        <v>0</v>
      </c>
      <c r="E27" s="22">
        <f>'[1]ENERGY'!I59</f>
        <v>0.1532</v>
      </c>
      <c r="F27" s="92"/>
      <c r="G27" s="92"/>
      <c r="H27" s="92"/>
      <c r="I27" s="90" t="str">
        <f>'[1]ENERGY'!K59</f>
        <v>24:00</v>
      </c>
      <c r="J27" s="60"/>
    </row>
    <row r="28" spans="1:10" ht="13.5" customHeight="1">
      <c r="A28" s="1"/>
      <c r="B28" s="93" t="s">
        <v>39</v>
      </c>
      <c r="C28" s="94">
        <f>C22+C24+C26+C27</f>
        <v>138.7</v>
      </c>
      <c r="D28" s="95">
        <f>'[1]DEMAND'!B36</f>
        <v>0</v>
      </c>
      <c r="E28" s="58"/>
      <c r="F28" s="92"/>
      <c r="G28" s="92"/>
      <c r="H28" s="92"/>
      <c r="I28" s="96"/>
      <c r="J28" s="97"/>
    </row>
    <row r="29" spans="1:10" ht="14.25" customHeight="1" thickBot="1">
      <c r="A29" s="1"/>
      <c r="B29" s="98" t="s">
        <v>40</v>
      </c>
      <c r="C29" s="99">
        <f>C17+C22+C24+C26+C27</f>
        <v>1918.7</v>
      </c>
      <c r="D29" s="100">
        <f>'[1]DEMAND'!B37</f>
        <v>1304</v>
      </c>
      <c r="E29" s="63"/>
      <c r="F29" s="101"/>
      <c r="G29" s="101"/>
      <c r="H29" s="101"/>
      <c r="I29" s="102"/>
      <c r="J29" s="103"/>
    </row>
    <row r="30" spans="1:10" ht="13.5" thickBo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1" ht="13.5" customHeight="1">
      <c r="A31" s="105" t="s">
        <v>41</v>
      </c>
      <c r="B31" s="106"/>
      <c r="C31" s="106"/>
      <c r="D31" s="107">
        <f>50*4+120*2+250*2+210*4-120-50</f>
        <v>1610</v>
      </c>
      <c r="E31" s="107" t="s">
        <v>42</v>
      </c>
      <c r="F31" s="108"/>
      <c r="G31" s="108"/>
      <c r="H31" s="15"/>
      <c r="I31" s="53" t="s">
        <v>43</v>
      </c>
      <c r="J31" s="109">
        <f>'[1]DEMAND'!B45</f>
        <v>861.98</v>
      </c>
      <c r="K31" s="37"/>
    </row>
    <row r="32" spans="1:11" ht="13.5" customHeight="1">
      <c r="A32" s="110" t="s">
        <v>44</v>
      </c>
      <c r="B32" s="111"/>
      <c r="C32" s="111"/>
      <c r="D32" s="91">
        <f>40*3+2.5*4+3.5*2+0.8</f>
        <v>137.8</v>
      </c>
      <c r="E32" s="87" t="s">
        <v>42</v>
      </c>
      <c r="F32" s="112" t="s">
        <v>45</v>
      </c>
      <c r="G32" s="112"/>
      <c r="H32" s="22">
        <f>'[1]DEMAND'!B39</f>
        <v>42</v>
      </c>
      <c r="I32" s="113" t="s">
        <v>46</v>
      </c>
      <c r="J32" s="114">
        <f>'[1]DEMAND'!B43</f>
        <v>-122</v>
      </c>
      <c r="K32" s="115"/>
    </row>
    <row r="33" spans="1:11" ht="13.5" customHeight="1">
      <c r="A33" s="110" t="s">
        <v>47</v>
      </c>
      <c r="B33" s="111"/>
      <c r="C33" s="111"/>
      <c r="D33" s="87">
        <f>'[1]DEMAND'!B37</f>
        <v>1304</v>
      </c>
      <c r="E33" s="87" t="s">
        <v>42</v>
      </c>
      <c r="F33" s="116" t="s">
        <v>48</v>
      </c>
      <c r="G33" s="116"/>
      <c r="H33" s="22">
        <f>'[1]DEMAND'!B40</f>
        <v>281</v>
      </c>
      <c r="I33" s="116"/>
      <c r="J33" s="117"/>
      <c r="K33" s="118"/>
    </row>
    <row r="34" spans="1:11" ht="13.5" customHeight="1">
      <c r="A34" s="119" t="s">
        <v>49</v>
      </c>
      <c r="B34" s="120"/>
      <c r="C34" s="120"/>
      <c r="D34" s="87">
        <f>'[1]DEMAND'!B50</f>
        <v>2554</v>
      </c>
      <c r="E34" s="87"/>
      <c r="F34" s="116"/>
      <c r="G34" s="116"/>
      <c r="H34" s="22"/>
      <c r="I34" s="116" t="s">
        <v>50</v>
      </c>
      <c r="J34" s="117">
        <f>'[1]DEMAND'!B46</f>
        <v>2635.98</v>
      </c>
      <c r="K34" s="121"/>
    </row>
    <row r="35" spans="1:11" ht="13.5" customHeight="1">
      <c r="A35" s="119" t="s">
        <v>51</v>
      </c>
      <c r="B35" s="120"/>
      <c r="C35" s="120"/>
      <c r="D35" s="87">
        <f>'[1]DEMAND'!B52</f>
        <v>0</v>
      </c>
      <c r="E35" s="87"/>
      <c r="F35" s="122" t="s">
        <v>52</v>
      </c>
      <c r="G35" s="123"/>
      <c r="H35" s="87">
        <f>'[1]DEMAND'!B41</f>
        <v>105</v>
      </c>
      <c r="I35" s="116" t="s">
        <v>53</v>
      </c>
      <c r="J35" s="124">
        <f>'[1]DEMAND'!B47</f>
        <v>1</v>
      </c>
      <c r="K35" s="121"/>
    </row>
    <row r="36" spans="1:11" ht="13.5" customHeight="1" thickBot="1">
      <c r="A36" s="125" t="s">
        <v>54</v>
      </c>
      <c r="B36" s="126"/>
      <c r="C36" s="126"/>
      <c r="D36" s="127">
        <f>'[1]DEMAND'!B53</f>
        <v>2554</v>
      </c>
      <c r="E36" s="127"/>
      <c r="F36" s="128" t="s">
        <v>55</v>
      </c>
      <c r="G36" s="128"/>
      <c r="H36" s="127">
        <f>SUM(H32:H35)</f>
        <v>428</v>
      </c>
      <c r="I36" s="129" t="s">
        <v>56</v>
      </c>
      <c r="J36" s="130">
        <f>'[1]DEMAND'!B48</f>
        <v>2636.98</v>
      </c>
      <c r="K36" s="118"/>
    </row>
    <row r="37" spans="1:10" ht="13.5" customHeight="1">
      <c r="A37" s="131"/>
      <c r="B37" s="131"/>
      <c r="C37" s="131"/>
      <c r="D37" s="132"/>
      <c r="E37" s="132"/>
      <c r="F37" s="37"/>
      <c r="G37" s="37"/>
      <c r="H37" s="37"/>
      <c r="I37" s="37"/>
      <c r="J37" s="37"/>
    </row>
    <row r="38" spans="1:10" ht="18.75" thickBot="1">
      <c r="A38" s="133" t="s">
        <v>57</v>
      </c>
      <c r="B38" s="133"/>
      <c r="C38" s="133"/>
      <c r="D38" s="133"/>
      <c r="E38" s="133"/>
      <c r="F38" s="133"/>
      <c r="G38" s="133"/>
      <c r="H38" s="134" t="s">
        <v>58</v>
      </c>
      <c r="I38" s="135">
        <f>'[1]HRLY'!P7</f>
        <v>41105</v>
      </c>
      <c r="J38" s="37"/>
    </row>
    <row r="39" spans="1:10" ht="15" customHeight="1" thickBot="1">
      <c r="A39" s="136" t="s">
        <v>59</v>
      </c>
      <c r="B39" s="137"/>
      <c r="C39" s="138" t="s">
        <v>60</v>
      </c>
      <c r="D39" s="139" t="s">
        <v>59</v>
      </c>
      <c r="E39" s="137"/>
      <c r="F39" s="137"/>
      <c r="G39" s="138" t="s">
        <v>61</v>
      </c>
      <c r="H39" s="140"/>
      <c r="I39" s="141"/>
      <c r="J39" s="142"/>
    </row>
    <row r="40" spans="1:10" ht="15.75" customHeight="1">
      <c r="A40" s="143" t="s">
        <v>62</v>
      </c>
      <c r="B40" s="58" t="s">
        <v>63</v>
      </c>
      <c r="C40" s="144">
        <f>'[1]ENERGY'!I10+'[1]ENERGY'!I11+'[1]ENERGY'!I12+'[1]ENERGY'!I13+'[1]ENERGY'!I15+'[1]ENERGY'!I16+'[1]ENERGY'!I18+'[1]ENERGY'!I19+'[1]ENERGY'!I21+'[1]ENERGY'!I22+'[1]ENERGY'!I24+'[1]ENERGY'!I25</f>
        <v>351.62</v>
      </c>
      <c r="D40" s="145" t="str">
        <f>'[1]DEMAND'!A54</f>
        <v>MAX DEMAND(MET)  AT 20:00 HRS.</v>
      </c>
      <c r="E40" s="146"/>
      <c r="F40" s="146"/>
      <c r="G40" s="147">
        <f>'[1]GEN_DEM_DRWL'!W30</f>
        <v>2664</v>
      </c>
      <c r="H40" s="148"/>
      <c r="I40" s="149"/>
      <c r="J40" s="150"/>
    </row>
    <row r="41" spans="1:10" ht="12.75" customHeight="1">
      <c r="A41" s="143"/>
      <c r="B41" s="58" t="s">
        <v>64</v>
      </c>
      <c r="C41" s="144">
        <f>'[1]ENERGY'!J10+'[1]ENERGY'!J11+'[1]ENERGY'!J12+'[1]ENERGY'!J13+'[1]ENERGY'!J15+'[1]ENERGY'!J16+'[1]ENERGY'!J18+'[1]ENERGY'!J19+'[1]ENERGY'!J21+'[1]ENERGY'!J22+'[1]ENERGY'!J24+'[1]ENERGY'!J25</f>
        <v>33.54072</v>
      </c>
      <c r="D41" s="145"/>
      <c r="E41" s="146"/>
      <c r="F41" s="146"/>
      <c r="G41" s="147"/>
      <c r="H41" s="151"/>
      <c r="I41" s="152"/>
      <c r="J41" s="153"/>
    </row>
    <row r="42" spans="1:10" ht="12.75" customHeight="1">
      <c r="A42" s="143"/>
      <c r="B42" s="58" t="s">
        <v>65</v>
      </c>
      <c r="C42" s="144">
        <f>C40-C41</f>
        <v>318.07928</v>
      </c>
      <c r="D42" s="145" t="str">
        <f>'[1]DEMAND'!A55</f>
        <v>MIN DEMAND(MET)   AT 14:00 HRS.</v>
      </c>
      <c r="E42" s="146"/>
      <c r="F42" s="146"/>
      <c r="G42" s="154">
        <f>'[1]GEN_DEM_DRWL'!W32</f>
        <v>2264</v>
      </c>
      <c r="H42" s="151"/>
      <c r="I42" s="152"/>
      <c r="J42" s="153"/>
    </row>
    <row r="43" spans="1:10" ht="15.75" customHeight="1">
      <c r="A43" s="143"/>
      <c r="B43" s="58" t="s">
        <v>66</v>
      </c>
      <c r="C43" s="144">
        <f>'[1]ENERGY'!I47+'[1]ENERGY'!I48+'[1]ENERGY'!I49+'[1]ENERGY'!I51+'[1]ENERGY'!I52+'[1]ENERGY'!I53+'[1]ENERGY'!I54+'[1]ENERGY'!I56+'[1]ENERGY'!I57+'[1]ENERGY'!I59</f>
        <v>1.61042</v>
      </c>
      <c r="D43" s="145"/>
      <c r="E43" s="146"/>
      <c r="F43" s="146"/>
      <c r="G43" s="154"/>
      <c r="H43" s="151"/>
      <c r="I43" s="152"/>
      <c r="J43" s="153"/>
    </row>
    <row r="44" spans="1:11" ht="12" customHeight="1">
      <c r="A44" s="143"/>
      <c r="B44" s="58" t="s">
        <v>64</v>
      </c>
      <c r="C44" s="144">
        <f>'[1]ENERGY'!J47+'[1]ENERGY'!J51+'[1]ENERGY'!J56+'[1]ENERGY'!J59</f>
        <v>0.04591</v>
      </c>
      <c r="D44" s="155" t="s">
        <v>67</v>
      </c>
      <c r="E44" s="156"/>
      <c r="F44" s="156"/>
      <c r="G44" s="157">
        <f>'[1]GEN_DEM_DRWL'!W31</f>
        <v>2455.2916666666665</v>
      </c>
      <c r="H44" s="151"/>
      <c r="I44" s="152"/>
      <c r="J44" s="153"/>
      <c r="K44" s="158"/>
    </row>
    <row r="45" spans="1:11" s="44" customFormat="1" ht="15" customHeight="1">
      <c r="A45" s="143"/>
      <c r="B45" s="58" t="s">
        <v>68</v>
      </c>
      <c r="C45" s="144">
        <f>C43-C44</f>
        <v>1.56451</v>
      </c>
      <c r="D45" s="159" t="str">
        <f>'[1]DEMAND'!A57</f>
        <v>MAX UNRESTRICTED DMD WITH FREQ CORRECTION = 2720MW</v>
      </c>
      <c r="E45" s="160"/>
      <c r="F45" s="160"/>
      <c r="G45" s="161">
        <f>'[1]GEN_DEM_DRWL'!AB30</f>
        <v>2720</v>
      </c>
      <c r="H45" s="151"/>
      <c r="I45" s="152"/>
      <c r="J45" s="153"/>
      <c r="K45" s="158"/>
    </row>
    <row r="46" spans="1:10" s="44" customFormat="1" ht="12.75" customHeight="1">
      <c r="A46" s="143"/>
      <c r="B46" s="58" t="s">
        <v>69</v>
      </c>
      <c r="C46" s="144">
        <f>C40+C43-C41-C44</f>
        <v>319.64378999999997</v>
      </c>
      <c r="D46" s="159"/>
      <c r="E46" s="160"/>
      <c r="F46" s="160"/>
      <c r="G46" s="161"/>
      <c r="H46" s="151"/>
      <c r="I46" s="152"/>
      <c r="J46" s="153"/>
    </row>
    <row r="47" spans="1:10" s="44" customFormat="1" ht="14.25" customHeight="1">
      <c r="A47" s="162" t="s">
        <v>70</v>
      </c>
      <c r="B47" s="163"/>
      <c r="C47" s="164"/>
      <c r="D47" s="159"/>
      <c r="E47" s="160"/>
      <c r="F47" s="160"/>
      <c r="G47" s="161"/>
      <c r="H47" s="165"/>
      <c r="I47" s="166"/>
      <c r="J47" s="167"/>
    </row>
    <row r="48" spans="1:10" ht="12.75" customHeight="1">
      <c r="A48" s="168"/>
      <c r="B48" s="58" t="s">
        <v>71</v>
      </c>
      <c r="C48" s="144">
        <f>'[1]ENERGY'!I78</f>
        <v>17.124</v>
      </c>
      <c r="D48" s="159" t="str">
        <f>'[1]DEMAND'!A58</f>
        <v>LOAD SHEDDING(IF ANY)</v>
      </c>
      <c r="E48" s="160"/>
      <c r="F48" s="160"/>
      <c r="G48" s="169" t="str">
        <f>'[1]DEMAND'!C58</f>
        <v> 22MW</v>
      </c>
      <c r="H48" s="170"/>
      <c r="I48" s="112"/>
      <c r="J48" s="171"/>
    </row>
    <row r="49" spans="1:10" ht="15" customHeight="1" thickBot="1">
      <c r="A49" s="168"/>
      <c r="B49" s="172" t="s">
        <v>72</v>
      </c>
      <c r="C49" s="144">
        <f>'[1]ENERGY'!I79</f>
        <v>0</v>
      </c>
      <c r="D49" s="173"/>
      <c r="E49" s="174"/>
      <c r="F49" s="174"/>
      <c r="G49" s="175"/>
      <c r="H49" s="176"/>
      <c r="I49" s="177"/>
      <c r="J49" s="178"/>
    </row>
    <row r="50" spans="1:11" ht="13.5" customHeight="1">
      <c r="A50" s="168"/>
      <c r="B50" s="58" t="s">
        <v>73</v>
      </c>
      <c r="C50" s="144">
        <f>AVERAGE('[1]HRLY'!AQ10:AQ33)*24/100</f>
        <v>25.2</v>
      </c>
      <c r="D50" s="179"/>
      <c r="E50" s="179"/>
      <c r="F50" s="179"/>
      <c r="G50" s="179"/>
      <c r="H50" s="180"/>
      <c r="I50" s="180"/>
      <c r="J50" s="180"/>
      <c r="K50" s="158"/>
    </row>
    <row r="51" spans="1:11" ht="12.75" customHeight="1">
      <c r="A51" s="168"/>
      <c r="B51" s="181" t="s">
        <v>74</v>
      </c>
      <c r="C51" s="144">
        <f>AVERAGE('[1]HRLY'!AP10:AP33)*24/100</f>
        <v>66.81</v>
      </c>
      <c r="D51" s="179"/>
      <c r="E51" s="179"/>
      <c r="F51" s="179"/>
      <c r="G51" s="179"/>
      <c r="H51" s="180"/>
      <c r="I51" s="180"/>
      <c r="J51" s="180"/>
      <c r="K51" s="158"/>
    </row>
    <row r="52" spans="1:11" ht="12" customHeight="1">
      <c r="A52" s="168"/>
      <c r="B52" s="181" t="s">
        <v>75</v>
      </c>
      <c r="C52" s="144">
        <f>SUM('[1]HRLY'!BB10:BE106)/400</f>
        <v>-29.18810000000001</v>
      </c>
      <c r="D52" s="179"/>
      <c r="E52" s="179"/>
      <c r="F52" s="179"/>
      <c r="G52" s="179"/>
      <c r="H52" s="180"/>
      <c r="I52" s="180"/>
      <c r="J52" s="180"/>
      <c r="K52" s="158"/>
    </row>
    <row r="53" spans="1:11" ht="13.5" customHeight="1">
      <c r="A53" s="168"/>
      <c r="B53" s="181"/>
      <c r="C53" s="144"/>
      <c r="D53" s="182"/>
      <c r="E53" s="182"/>
      <c r="F53" s="182"/>
      <c r="G53" s="182"/>
      <c r="H53" s="180"/>
      <c r="I53" s="180"/>
      <c r="J53" s="180"/>
      <c r="K53" s="158"/>
    </row>
    <row r="54" spans="1:11" ht="13.5" customHeight="1">
      <c r="A54" s="183"/>
      <c r="B54" s="58" t="s">
        <v>76</v>
      </c>
      <c r="C54" s="144">
        <f>SUM(C47:C53)</f>
        <v>79.9459</v>
      </c>
      <c r="D54" s="182"/>
      <c r="E54" s="182"/>
      <c r="F54" s="182"/>
      <c r="G54" s="182"/>
      <c r="H54" s="180"/>
      <c r="I54" s="180"/>
      <c r="J54" s="180"/>
      <c r="K54" s="184"/>
    </row>
    <row r="55" spans="1:10" ht="12.75" customHeight="1">
      <c r="A55" s="185" t="s">
        <v>77</v>
      </c>
      <c r="B55" s="186" t="s">
        <v>78</v>
      </c>
      <c r="C55" s="187">
        <f>C46+C54</f>
        <v>399.58968999999996</v>
      </c>
      <c r="D55" s="180"/>
      <c r="E55" s="188"/>
      <c r="F55" s="188"/>
      <c r="G55" s="188"/>
      <c r="H55" s="180"/>
      <c r="I55" s="180"/>
      <c r="J55" s="180"/>
    </row>
    <row r="56" spans="1:10" ht="12.75" customHeight="1">
      <c r="A56" s="21" t="s">
        <v>79</v>
      </c>
      <c r="B56" s="58" t="s">
        <v>80</v>
      </c>
      <c r="C56" s="144">
        <f>'[1]GEN REP'!P40</f>
        <v>593.6491599999999</v>
      </c>
      <c r="D56" s="188"/>
      <c r="E56" s="188"/>
      <c r="F56" s="188"/>
      <c r="G56" s="188"/>
      <c r="H56" s="180"/>
      <c r="I56" s="180"/>
      <c r="J56" s="180"/>
    </row>
    <row r="57" spans="1:7" ht="12.75" customHeight="1">
      <c r="A57" s="21" t="s">
        <v>81</v>
      </c>
      <c r="B57" s="181" t="s">
        <v>82</v>
      </c>
      <c r="C57" s="189">
        <f>(SUM('[1]HRLY'!AX10:BA106)+SUM('[1]HRLY'!BF10:BF105))/400</f>
        <v>35.90524999999993</v>
      </c>
      <c r="D57" s="188"/>
      <c r="E57" s="188"/>
      <c r="F57" s="188"/>
      <c r="G57" s="188"/>
    </row>
    <row r="58" spans="1:11" ht="15" customHeight="1" thickBot="1">
      <c r="A58" s="190" t="s">
        <v>83</v>
      </c>
      <c r="B58" s="191" t="s">
        <v>84</v>
      </c>
      <c r="C58" s="192">
        <f>'[1]GEN REP'!P38</f>
        <v>158.1542200000001</v>
      </c>
      <c r="D58" s="180"/>
      <c r="E58" s="180"/>
      <c r="F58" s="180"/>
      <c r="G58" s="180"/>
      <c r="H58" s="193" t="s">
        <v>85</v>
      </c>
      <c r="I58" s="193"/>
      <c r="J58" s="193"/>
      <c r="K58" s="194"/>
    </row>
    <row r="59" spans="1:10" ht="13.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</row>
  </sheetData>
  <mergeCells count="63">
    <mergeCell ref="H58:J58"/>
    <mergeCell ref="H45:J46"/>
    <mergeCell ref="A47:A54"/>
    <mergeCell ref="H47:J47"/>
    <mergeCell ref="D48:F49"/>
    <mergeCell ref="G48:G49"/>
    <mergeCell ref="H48:J48"/>
    <mergeCell ref="H49:J49"/>
    <mergeCell ref="A40:A46"/>
    <mergeCell ref="D40:F41"/>
    <mergeCell ref="G40:G41"/>
    <mergeCell ref="H40:J42"/>
    <mergeCell ref="D42:F43"/>
    <mergeCell ref="G42:G43"/>
    <mergeCell ref="H43:J44"/>
    <mergeCell ref="D44:F44"/>
    <mergeCell ref="D45:F47"/>
    <mergeCell ref="G45:G47"/>
    <mergeCell ref="A38:G38"/>
    <mergeCell ref="A39:B39"/>
    <mergeCell ref="D39:F39"/>
    <mergeCell ref="H39:J39"/>
    <mergeCell ref="A35:C35"/>
    <mergeCell ref="F35:G35"/>
    <mergeCell ref="A36:C36"/>
    <mergeCell ref="F36:G36"/>
    <mergeCell ref="A32:C32"/>
    <mergeCell ref="F32:G32"/>
    <mergeCell ref="A33:C33"/>
    <mergeCell ref="A34:C34"/>
    <mergeCell ref="I28:J28"/>
    <mergeCell ref="I29:J29"/>
    <mergeCell ref="A30:J30"/>
    <mergeCell ref="A31:C31"/>
    <mergeCell ref="F31:G31"/>
    <mergeCell ref="E25:J25"/>
    <mergeCell ref="F26:H26"/>
    <mergeCell ref="I26:J26"/>
    <mergeCell ref="I27:J27"/>
    <mergeCell ref="I21:J21"/>
    <mergeCell ref="I22:J22"/>
    <mergeCell ref="I23:J23"/>
    <mergeCell ref="I24:J24"/>
    <mergeCell ref="I17:J17"/>
    <mergeCell ref="I18:J18"/>
    <mergeCell ref="I19:J19"/>
    <mergeCell ref="I20:J20"/>
    <mergeCell ref="I13:J13"/>
    <mergeCell ref="I14:J14"/>
    <mergeCell ref="I15:J15"/>
    <mergeCell ref="I16:J16"/>
    <mergeCell ref="I9:J9"/>
    <mergeCell ref="I10:J10"/>
    <mergeCell ref="I11:J11"/>
    <mergeCell ref="I12:J12"/>
    <mergeCell ref="I5:J5"/>
    <mergeCell ref="I6:J6"/>
    <mergeCell ref="I7:J7"/>
    <mergeCell ref="I8:J8"/>
    <mergeCell ref="B1:J1"/>
    <mergeCell ref="C2:J2"/>
    <mergeCell ref="A3:H3"/>
    <mergeCell ref="I4:J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cseb khedamara</dc:creator>
  <cp:keywords/>
  <dc:description/>
  <cp:lastModifiedBy>cseb khedamara</cp:lastModifiedBy>
  <dcterms:created xsi:type="dcterms:W3CDTF">2012-07-16T10:14:18Z</dcterms:created>
  <dcterms:modified xsi:type="dcterms:W3CDTF">2012-07-16T10:15:03Z</dcterms:modified>
  <cp:category/>
  <cp:version/>
  <cp:contentType/>
  <cp:contentStatus/>
</cp:coreProperties>
</file>